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0"/>
  </bookViews>
  <sheets>
    <sheet name="2008-2010" sheetId="1" r:id="rId1"/>
    <sheet name="Arkusz2" sheetId="2" r:id="rId2"/>
  </sheets>
  <externalReferences>
    <externalReference r:id="rId5"/>
    <externalReference r:id="rId6"/>
  </externalReferences>
  <definedNames>
    <definedName name="_xlnm.Print_Area" localSheetId="0">'2008-2010'!$A$1:$R$104</definedName>
    <definedName name="_xlnm.Print_Area" localSheetId="1">'Arkusz2'!$A$1:$K$24</definedName>
  </definedNames>
  <calcPr fullCalcOnLoad="1"/>
</workbook>
</file>

<file path=xl/sharedStrings.xml><?xml version="1.0" encoding="utf-8"?>
<sst xmlns="http://schemas.openxmlformats.org/spreadsheetml/2006/main" count="173" uniqueCount="101">
  <si>
    <t>Tabela 17</t>
  </si>
  <si>
    <t>Lp</t>
  </si>
  <si>
    <t>Inwestycja</t>
  </si>
  <si>
    <t>Priorytet</t>
  </si>
  <si>
    <t>Źródło</t>
  </si>
  <si>
    <t>Realizacja</t>
  </si>
  <si>
    <t>finansow.</t>
  </si>
  <si>
    <t>nakłady</t>
  </si>
  <si>
    <t>środki własne</t>
  </si>
  <si>
    <t>RAZEM NAKŁADY</t>
  </si>
  <si>
    <t>RAZEM</t>
  </si>
  <si>
    <t>RAZEM ŚRODKI GMINY</t>
  </si>
  <si>
    <t>Deficyt w środkach pieniężnych</t>
  </si>
  <si>
    <t>Finansowanie deficytu:</t>
  </si>
  <si>
    <t>- nadwyżka z lat ubiegłych</t>
  </si>
  <si>
    <t>STAN KOŃCOWY</t>
  </si>
  <si>
    <t>Tabela 18</t>
  </si>
  <si>
    <t>Tabela 19</t>
  </si>
  <si>
    <t>Podsumowanie</t>
  </si>
  <si>
    <t>Tabela 20</t>
  </si>
  <si>
    <t>Zadania z zakresu ekologii i zagospodarowania</t>
  </si>
  <si>
    <t>RAZEM PLANOWANE NAKŁADY</t>
  </si>
  <si>
    <t>Zaplecze aktywnej turystyki rowerowej dla mieszkańców zachodniej części Subregionu Centralnego</t>
  </si>
  <si>
    <t>PIAP-y dla mieszkańców ziemi gliwickiej</t>
  </si>
  <si>
    <t>Budowa sali gimnastycznej przy SP w Sierakowicach</t>
  </si>
  <si>
    <t>S-1</t>
  </si>
  <si>
    <t>S-2</t>
  </si>
  <si>
    <t>S-3</t>
  </si>
  <si>
    <t>S-1 - Dotacja z funduszy strukturalnych UE</t>
  </si>
  <si>
    <t>S-2 - Dotacja z funduszy strukturalnych UE</t>
  </si>
  <si>
    <t>Budowa kanalizacji sanitarnej dla Kozłowa</t>
  </si>
  <si>
    <t>Zadania z zakresu sfery społecznej ( S )</t>
  </si>
  <si>
    <t>przestrzennego ( E )</t>
  </si>
  <si>
    <t>Zadania z zakresu infrastruktury technicznej  ( I )</t>
  </si>
  <si>
    <t>Zadania z zakresu ekologii i zagospodarowania przestrzennego ( E )</t>
  </si>
  <si>
    <t>E-2 - Dotacja z funduszy strukturalnych UE</t>
  </si>
  <si>
    <t>22,50</t>
  </si>
  <si>
    <t xml:space="preserve">Realizacja zadań inwestycyjnych gminy Sośnicowice na lata 2007 - 2013 </t>
  </si>
  <si>
    <t>Planowane nakłady</t>
  </si>
  <si>
    <t>2007-2013 w PLN</t>
  </si>
  <si>
    <t>Punkty</t>
  </si>
  <si>
    <t>Usprawnienie dostępności komunikacyjnej terenów SAG w Sośnicowicach</t>
  </si>
  <si>
    <t>Rozwój Strefy Aktywności Gospodarczej w Sośnicowicach-Uzbrojenie terenu w infrastrukturę kanalizacyjną</t>
  </si>
  <si>
    <t>Rozwój Strefy Aktywności Gospodarczej w Sośnicowicach-Uzbrojenie terenu w infrastrukturę wodociągową</t>
  </si>
  <si>
    <t>Nowe warunki dla rozwoju Sośnicowic – budowa infrastruktury kanalizacyjnej dla terenów przy ul. Gimnazjalnej</t>
  </si>
  <si>
    <t>Nowe warunki dla rozwoju Sośnicowic – poprawa dostępności komunikacyjnej terenów przy ul. Gimnazjalnej</t>
  </si>
  <si>
    <t>Nowe warunki dla rozwoju Sośnicowic – budowa infrastruktury wodociągowej dla terenów przy ul. Gimnazjalnej</t>
  </si>
  <si>
    <t>Budowa kanalizacji sanitarnej w Bargłówce</t>
  </si>
  <si>
    <t>E-3 - Dotacja z funduszy strukturalnych UE</t>
  </si>
  <si>
    <t>Poprawa infrastruktury okołosportowej poprzez budowę szatni przy boisku sportowym w Łanach Wielkich</t>
  </si>
  <si>
    <t>Uporządkowanie gospodarki ściekowej w aglomeracji Sierakowice poprzez budowę kanalizacji sanitarnej i oczyszczalni ścieków</t>
  </si>
  <si>
    <t>Kod</t>
  </si>
  <si>
    <t>Okres</t>
  </si>
  <si>
    <t>realizacji</t>
  </si>
  <si>
    <t>Łączne nakłady</t>
  </si>
  <si>
    <t>2007-2010</t>
  </si>
  <si>
    <t>2008-2009</t>
  </si>
  <si>
    <t>2008-2010</t>
  </si>
  <si>
    <t>Jednostka org. odpowiedzialna za realizację zadania</t>
  </si>
  <si>
    <t>Urząd Miejski w Sośnicowicach</t>
  </si>
  <si>
    <t>finansowe [PLN]</t>
  </si>
  <si>
    <t>Dział</t>
  </si>
  <si>
    <t>Rozdział</t>
  </si>
  <si>
    <t>926</t>
  </si>
  <si>
    <t>92601</t>
  </si>
  <si>
    <t>801</t>
  </si>
  <si>
    <t>80101</t>
  </si>
  <si>
    <t xml:space="preserve">             - w tym ze środków własnych :</t>
  </si>
  <si>
    <t>Wydatki na projekty realizowane z niepodlegających zwrotowi środków ze źródeł zagranicznych</t>
  </si>
  <si>
    <t>PROJEKT</t>
  </si>
  <si>
    <t xml:space="preserve">             - ze źródeł zagranicznych</t>
  </si>
  <si>
    <t>do 2009</t>
  </si>
  <si>
    <t>Budowa sali sportowej przy SP w Sierakowicach</t>
  </si>
  <si>
    <t>**</t>
  </si>
  <si>
    <t>środki własne budżetowe*</t>
  </si>
  <si>
    <t>***</t>
  </si>
  <si>
    <t>Remont budynku Szkoły Podstawowej w Sośnicowicach, zagospodarowanie terenu wraz z budową boiska wielofunkcyjnego</t>
  </si>
  <si>
    <t>S-4</t>
  </si>
  <si>
    <t>E-URZĄD w Sośnicowicach-Budowa elektronicznej platformy usług administracji publicznej wraz z systemem elektronicznego obiegu dokumentów</t>
  </si>
  <si>
    <t>2008-2011</t>
  </si>
  <si>
    <r>
      <t>*</t>
    </r>
    <r>
      <rPr>
        <sz val="10"/>
        <rFont val="Arial CE"/>
        <family val="2"/>
      </rPr>
      <t xml:space="preserve">  - środki własne budżetowe (bez pożyczek i środków pomocowych)</t>
    </r>
  </si>
  <si>
    <t>S-3 - Dotacja z funduszy strukturalnych UE</t>
  </si>
  <si>
    <t>S-4 - Dotacja z funduszy strukturalnych UE</t>
  </si>
  <si>
    <t>środki pomocowe</t>
  </si>
  <si>
    <t>2006-2010</t>
  </si>
  <si>
    <t>S-5</t>
  </si>
  <si>
    <t>S-6</t>
  </si>
  <si>
    <t>ZEOZiK w Łanach Wielkich</t>
  </si>
  <si>
    <t>NOWE PERSPEKTYWY. PROGRAM AKTYWNEJ INTEGRACJI W GMINIE SOŚNICOWICE</t>
  </si>
  <si>
    <t>S-7</t>
  </si>
  <si>
    <t>Wzmocnienie potencjału administracji samorządowej</t>
  </si>
  <si>
    <t>S-5 - Dotacja z funduszy strukturalnych UE</t>
  </si>
  <si>
    <t>S-6 - Dotacja z funduszy strukturalnych UE</t>
  </si>
  <si>
    <t>S-7 - Dotacja z funduszy strukturalnych UE</t>
  </si>
  <si>
    <t>NAUCZMY SIĘ WIĘCEJ - wyrównanie szans edukacyjnych uczniów</t>
  </si>
  <si>
    <t>E-1</t>
  </si>
  <si>
    <t>01010</t>
  </si>
  <si>
    <t>Uporządkowanie gospodarki ściekowej w aglomeracjiSierakowice(obejmującej sołectwa sierakowice i rachowice) poprzez budowę kanalizacji sanitarnej i oczyszczalni ścieków</t>
  </si>
  <si>
    <t>2008-2012</t>
  </si>
  <si>
    <t>GFOŚiGW</t>
  </si>
  <si>
    <t>E-1 - Dotacja z funduszy strukturalnych UE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</si>
</sst>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28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sz val="10"/>
      <name val="Tahoma"/>
      <family val="2"/>
    </font>
    <font>
      <sz val="10"/>
      <name val="System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3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  <font>
      <sz val="8"/>
      <name val="Arial"/>
      <family val="0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10"/>
      <color indexed="9"/>
      <name val="Arial"/>
      <family val="2"/>
    </font>
    <font>
      <sz val="14"/>
      <name val="Arial CE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double"/>
    </border>
    <border>
      <left style="thin"/>
      <right style="double"/>
      <top style="dashed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double"/>
      <top style="dotted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/>
      <bottom style="double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>
        <color indexed="63"/>
      </left>
      <right style="thin"/>
      <top style="dotted"/>
      <bottom style="double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19">
      <alignment/>
    </xf>
    <xf numFmtId="0" fontId="2" fillId="0" borderId="0" xfId="19" applyFont="1">
      <alignment/>
    </xf>
    <xf numFmtId="3" fontId="1" fillId="0" borderId="0" xfId="19" applyNumberFormat="1">
      <alignment/>
    </xf>
    <xf numFmtId="0" fontId="3" fillId="0" borderId="0" xfId="19" applyFont="1">
      <alignment/>
    </xf>
    <xf numFmtId="0" fontId="1" fillId="0" borderId="0" xfId="19" applyFont="1">
      <alignment/>
    </xf>
    <xf numFmtId="0" fontId="1" fillId="0" borderId="0" xfId="19" applyFont="1" applyAlignment="1">
      <alignment horizontal="center"/>
    </xf>
    <xf numFmtId="0" fontId="4" fillId="2" borderId="0" xfId="18" applyFont="1" applyFill="1" applyBorder="1">
      <alignment/>
    </xf>
    <xf numFmtId="0" fontId="5" fillId="0" borderId="0" xfId="19" applyFont="1">
      <alignment/>
    </xf>
    <xf numFmtId="9" fontId="9" fillId="0" borderId="0" xfId="19" applyNumberFormat="1" applyFont="1">
      <alignment/>
    </xf>
    <xf numFmtId="0" fontId="2" fillId="2" borderId="1" xfId="19" applyFont="1" applyFill="1" applyBorder="1">
      <alignment/>
    </xf>
    <xf numFmtId="3" fontId="2" fillId="2" borderId="1" xfId="19" applyNumberFormat="1" applyFont="1" applyFill="1" applyBorder="1">
      <alignment/>
    </xf>
    <xf numFmtId="3" fontId="1" fillId="2" borderId="1" xfId="19" applyNumberFormat="1" applyFill="1" applyBorder="1">
      <alignment/>
    </xf>
    <xf numFmtId="0" fontId="1" fillId="2" borderId="1" xfId="19" applyFill="1" applyBorder="1">
      <alignment/>
    </xf>
    <xf numFmtId="0" fontId="1" fillId="2" borderId="0" xfId="19" applyFill="1">
      <alignment/>
    </xf>
    <xf numFmtId="0" fontId="6" fillId="0" borderId="2" xfId="19" applyFont="1" applyBorder="1" applyAlignment="1">
      <alignment horizontal="center"/>
    </xf>
    <xf numFmtId="3" fontId="6" fillId="0" borderId="2" xfId="19" applyNumberFormat="1" applyFont="1" applyBorder="1" applyAlignment="1">
      <alignment horizontal="center"/>
    </xf>
    <xf numFmtId="0" fontId="1" fillId="0" borderId="0" xfId="19" applyFont="1">
      <alignment/>
    </xf>
    <xf numFmtId="0" fontId="6" fillId="0" borderId="3" xfId="19" applyFont="1" applyBorder="1" applyAlignment="1">
      <alignment horizontal="center"/>
    </xf>
    <xf numFmtId="3" fontId="6" fillId="0" borderId="3" xfId="19" applyNumberFormat="1" applyFont="1" applyBorder="1" applyAlignment="1">
      <alignment horizontal="center"/>
    </xf>
    <xf numFmtId="0" fontId="6" fillId="0" borderId="4" xfId="19" applyFont="1" applyBorder="1" applyAlignment="1">
      <alignment horizontal="center"/>
    </xf>
    <xf numFmtId="0" fontId="6" fillId="0" borderId="5" xfId="19" applyFont="1" applyBorder="1" applyAlignment="1">
      <alignment horizontal="center"/>
    </xf>
    <xf numFmtId="3" fontId="6" fillId="0" borderId="6" xfId="19" applyNumberFormat="1" applyFont="1" applyBorder="1">
      <alignment/>
    </xf>
    <xf numFmtId="0" fontId="6" fillId="0" borderId="0" xfId="19" applyFont="1">
      <alignment/>
    </xf>
    <xf numFmtId="3" fontId="10" fillId="0" borderId="7" xfId="19" applyNumberFormat="1" applyFont="1" applyBorder="1">
      <alignment/>
    </xf>
    <xf numFmtId="3" fontId="11" fillId="0" borderId="7" xfId="19" applyNumberFormat="1" applyFont="1" applyBorder="1">
      <alignment/>
    </xf>
    <xf numFmtId="0" fontId="10" fillId="0" borderId="0" xfId="19" applyFont="1">
      <alignment/>
    </xf>
    <xf numFmtId="3" fontId="1" fillId="0" borderId="6" xfId="19" applyNumberFormat="1" applyBorder="1">
      <alignment/>
    </xf>
    <xf numFmtId="3" fontId="1" fillId="0" borderId="8" xfId="19" applyNumberFormat="1" applyBorder="1">
      <alignment/>
    </xf>
    <xf numFmtId="3" fontId="1" fillId="0" borderId="8" xfId="19" applyNumberFormat="1" applyFont="1" applyBorder="1">
      <alignment/>
    </xf>
    <xf numFmtId="3" fontId="1" fillId="0" borderId="9" xfId="19" applyNumberFormat="1" applyFont="1" applyBorder="1">
      <alignment/>
    </xf>
    <xf numFmtId="3" fontId="10" fillId="0" borderId="0" xfId="19" applyNumberFormat="1" applyFont="1">
      <alignment/>
    </xf>
    <xf numFmtId="3" fontId="6" fillId="0" borderId="10" xfId="19" applyNumberFormat="1" applyFont="1" applyBorder="1">
      <alignment/>
    </xf>
    <xf numFmtId="3" fontId="6" fillId="0" borderId="11" xfId="19" applyNumberFormat="1" applyFont="1" applyBorder="1">
      <alignment/>
    </xf>
    <xf numFmtId="3" fontId="6" fillId="0" borderId="12" xfId="19" applyNumberFormat="1" applyFont="1" applyBorder="1">
      <alignment/>
    </xf>
    <xf numFmtId="0" fontId="6" fillId="0" borderId="12" xfId="19" applyFont="1" applyBorder="1" applyAlignment="1">
      <alignment horizontal="center"/>
    </xf>
    <xf numFmtId="0" fontId="1" fillId="0" borderId="0" xfId="19" applyBorder="1" applyAlignment="1">
      <alignment horizontal="right"/>
    </xf>
    <xf numFmtId="0" fontId="6" fillId="0" borderId="0" xfId="19" applyFont="1" applyBorder="1">
      <alignment/>
    </xf>
    <xf numFmtId="0" fontId="1" fillId="0" borderId="0" xfId="19" applyBorder="1">
      <alignment/>
    </xf>
    <xf numFmtId="3" fontId="1" fillId="0" borderId="0" xfId="19" applyNumberFormat="1" applyBorder="1">
      <alignment/>
    </xf>
    <xf numFmtId="3" fontId="6" fillId="0" borderId="0" xfId="19" applyNumberFormat="1" applyFont="1" applyBorder="1">
      <alignment/>
    </xf>
    <xf numFmtId="0" fontId="6" fillId="0" borderId="13" xfId="19" applyFont="1" applyBorder="1">
      <alignment/>
    </xf>
    <xf numFmtId="0" fontId="1" fillId="0" borderId="14" xfId="19" applyBorder="1">
      <alignment/>
    </xf>
    <xf numFmtId="3" fontId="1" fillId="0" borderId="14" xfId="19" applyNumberFormat="1" applyBorder="1">
      <alignment/>
    </xf>
    <xf numFmtId="3" fontId="6" fillId="0" borderId="14" xfId="19" applyNumberFormat="1" applyFont="1" applyBorder="1">
      <alignment/>
    </xf>
    <xf numFmtId="3" fontId="6" fillId="0" borderId="15" xfId="19" applyNumberFormat="1" applyFont="1" applyBorder="1">
      <alignment/>
    </xf>
    <xf numFmtId="3" fontId="6" fillId="0" borderId="16" xfId="19" applyNumberFormat="1" applyFont="1" applyBorder="1">
      <alignment/>
    </xf>
    <xf numFmtId="3" fontId="6" fillId="0" borderId="17" xfId="19" applyNumberFormat="1" applyFont="1" applyBorder="1">
      <alignment/>
    </xf>
    <xf numFmtId="0" fontId="6" fillId="0" borderId="18" xfId="19" applyFont="1" applyBorder="1">
      <alignment/>
    </xf>
    <xf numFmtId="3" fontId="6" fillId="0" borderId="19" xfId="19" applyNumberFormat="1" applyFont="1" applyBorder="1">
      <alignment/>
    </xf>
    <xf numFmtId="0" fontId="10" fillId="0" borderId="0" xfId="19" applyFont="1" applyBorder="1">
      <alignment/>
    </xf>
    <xf numFmtId="3" fontId="10" fillId="0" borderId="0" xfId="19" applyNumberFormat="1" applyFont="1" applyBorder="1">
      <alignment/>
    </xf>
    <xf numFmtId="3" fontId="10" fillId="0" borderId="6" xfId="19" applyNumberFormat="1" applyFont="1" applyBorder="1">
      <alignment/>
    </xf>
    <xf numFmtId="3" fontId="10" fillId="0" borderId="10" xfId="19" applyNumberFormat="1" applyFont="1" applyBorder="1">
      <alignment/>
    </xf>
    <xf numFmtId="0" fontId="1" fillId="0" borderId="20" xfId="19" applyBorder="1">
      <alignment/>
    </xf>
    <xf numFmtId="3" fontId="1" fillId="0" borderId="20" xfId="19" applyNumberFormat="1" applyBorder="1">
      <alignment/>
    </xf>
    <xf numFmtId="3" fontId="6" fillId="0" borderId="20" xfId="19" applyNumberFormat="1" applyFont="1" applyBorder="1">
      <alignment/>
    </xf>
    <xf numFmtId="3" fontId="6" fillId="0" borderId="3" xfId="19" applyNumberFormat="1" applyFont="1" applyBorder="1">
      <alignment/>
    </xf>
    <xf numFmtId="3" fontId="6" fillId="0" borderId="21" xfId="19" applyNumberFormat="1" applyFont="1" applyBorder="1">
      <alignment/>
    </xf>
    <xf numFmtId="3" fontId="6" fillId="0" borderId="22" xfId="19" applyNumberFormat="1" applyFont="1" applyBorder="1">
      <alignment/>
    </xf>
    <xf numFmtId="0" fontId="6" fillId="0" borderId="23" xfId="19" applyFont="1" applyBorder="1">
      <alignment/>
    </xf>
    <xf numFmtId="0" fontId="1" fillId="0" borderId="1" xfId="19" applyBorder="1">
      <alignment/>
    </xf>
    <xf numFmtId="3" fontId="1" fillId="0" borderId="1" xfId="19" applyNumberFormat="1" applyBorder="1">
      <alignment/>
    </xf>
    <xf numFmtId="3" fontId="6" fillId="0" borderId="1" xfId="19" applyNumberFormat="1" applyFont="1" applyBorder="1">
      <alignment/>
    </xf>
    <xf numFmtId="3" fontId="6" fillId="0" borderId="24" xfId="19" applyNumberFormat="1" applyFont="1" applyBorder="1">
      <alignment/>
    </xf>
    <xf numFmtId="3" fontId="6" fillId="0" borderId="25" xfId="19" applyNumberFormat="1" applyFont="1" applyBorder="1">
      <alignment/>
    </xf>
    <xf numFmtId="0" fontId="6" fillId="0" borderId="26" xfId="19" applyFont="1" applyBorder="1">
      <alignment/>
    </xf>
    <xf numFmtId="0" fontId="2" fillId="0" borderId="27" xfId="19" applyFont="1" applyFill="1" applyBorder="1">
      <alignment/>
    </xf>
    <xf numFmtId="3" fontId="2" fillId="0" borderId="27" xfId="19" applyNumberFormat="1" applyFont="1" applyFill="1" applyBorder="1">
      <alignment/>
    </xf>
    <xf numFmtId="0" fontId="1" fillId="0" borderId="27" xfId="19" applyBorder="1">
      <alignment/>
    </xf>
    <xf numFmtId="3" fontId="6" fillId="0" borderId="27" xfId="19" applyNumberFormat="1" applyFont="1" applyBorder="1">
      <alignment/>
    </xf>
    <xf numFmtId="3" fontId="6" fillId="0" borderId="2" xfId="19" applyNumberFormat="1" applyFont="1" applyBorder="1">
      <alignment/>
    </xf>
    <xf numFmtId="3" fontId="6" fillId="0" borderId="28" xfId="19" applyNumberFormat="1" applyFont="1" applyBorder="1">
      <alignment/>
    </xf>
    <xf numFmtId="0" fontId="6" fillId="0" borderId="29" xfId="19" applyFont="1" applyBorder="1">
      <alignment/>
    </xf>
    <xf numFmtId="0" fontId="12" fillId="2" borderId="0" xfId="19" applyFont="1" applyFill="1" applyBorder="1">
      <alignment/>
    </xf>
    <xf numFmtId="0" fontId="12" fillId="2" borderId="26" xfId="19" applyFont="1" applyFill="1" applyBorder="1" applyAlignment="1">
      <alignment horizontal="center"/>
    </xf>
    <xf numFmtId="0" fontId="12" fillId="2" borderId="27" xfId="19" applyFont="1" applyFill="1" applyBorder="1">
      <alignment/>
    </xf>
    <xf numFmtId="3" fontId="12" fillId="2" borderId="27" xfId="19" applyNumberFormat="1" applyFont="1" applyFill="1" applyBorder="1">
      <alignment/>
    </xf>
    <xf numFmtId="0" fontId="13" fillId="2" borderId="11" xfId="19" applyFont="1" applyFill="1" applyBorder="1">
      <alignment/>
    </xf>
    <xf numFmtId="0" fontId="13" fillId="2" borderId="0" xfId="19" applyFont="1" applyFill="1" applyBorder="1">
      <alignment/>
    </xf>
    <xf numFmtId="0" fontId="12" fillId="2" borderId="0" xfId="19" applyFont="1" applyFill="1">
      <alignment/>
    </xf>
    <xf numFmtId="0" fontId="1" fillId="2" borderId="0" xfId="19" applyFill="1" applyBorder="1">
      <alignment/>
    </xf>
    <xf numFmtId="0" fontId="7" fillId="2" borderId="18" xfId="19" applyFont="1" applyFill="1" applyBorder="1" applyAlignment="1">
      <alignment horizontal="center"/>
    </xf>
    <xf numFmtId="3" fontId="1" fillId="2" borderId="0" xfId="19" applyNumberFormat="1" applyFill="1" applyBorder="1">
      <alignment/>
    </xf>
    <xf numFmtId="3" fontId="7" fillId="2" borderId="30" xfId="19" applyNumberFormat="1" applyFont="1" applyFill="1" applyBorder="1">
      <alignment/>
    </xf>
    <xf numFmtId="3" fontId="7" fillId="2" borderId="6" xfId="19" applyNumberFormat="1" applyFont="1" applyFill="1" applyBorder="1">
      <alignment/>
    </xf>
    <xf numFmtId="3" fontId="7" fillId="2" borderId="10" xfId="19" applyNumberFormat="1" applyFont="1" applyFill="1" applyBorder="1">
      <alignment/>
    </xf>
    <xf numFmtId="0" fontId="2" fillId="2" borderId="0" xfId="19" applyFont="1" applyFill="1" applyBorder="1">
      <alignment/>
    </xf>
    <xf numFmtId="0" fontId="1" fillId="2" borderId="0" xfId="19" applyFont="1" applyFill="1" applyBorder="1">
      <alignment/>
    </xf>
    <xf numFmtId="3" fontId="8" fillId="2" borderId="30" xfId="19" applyNumberFormat="1" applyFont="1" applyFill="1" applyBorder="1">
      <alignment/>
    </xf>
    <xf numFmtId="3" fontId="8" fillId="2" borderId="6" xfId="19" applyNumberFormat="1" applyFont="1" applyFill="1" applyBorder="1">
      <alignment/>
    </xf>
    <xf numFmtId="3" fontId="8" fillId="2" borderId="10" xfId="19" applyNumberFormat="1" applyFont="1" applyFill="1" applyBorder="1">
      <alignment/>
    </xf>
    <xf numFmtId="0" fontId="14" fillId="2" borderId="0" xfId="19" applyFont="1" applyFill="1" applyBorder="1">
      <alignment/>
    </xf>
    <xf numFmtId="0" fontId="1" fillId="2" borderId="0" xfId="19" applyFont="1" applyFill="1">
      <alignment/>
    </xf>
    <xf numFmtId="3" fontId="14" fillId="2" borderId="0" xfId="19" applyNumberFormat="1" applyFont="1" applyFill="1" applyBorder="1">
      <alignment/>
    </xf>
    <xf numFmtId="0" fontId="1" fillId="2" borderId="29" xfId="19" applyFill="1" applyBorder="1" applyAlignment="1">
      <alignment horizontal="center"/>
    </xf>
    <xf numFmtId="0" fontId="1" fillId="2" borderId="20" xfId="19" applyFill="1" applyBorder="1">
      <alignment/>
    </xf>
    <xf numFmtId="3" fontId="1" fillId="2" borderId="20" xfId="19" applyNumberFormat="1" applyFill="1" applyBorder="1">
      <alignment/>
    </xf>
    <xf numFmtId="0" fontId="1" fillId="2" borderId="22" xfId="19" applyFill="1" applyBorder="1">
      <alignment/>
    </xf>
    <xf numFmtId="3" fontId="10" fillId="0" borderId="31" xfId="19" applyNumberFormat="1" applyFont="1" applyBorder="1">
      <alignment/>
    </xf>
    <xf numFmtId="3" fontId="1" fillId="0" borderId="6" xfId="19" applyNumberFormat="1" applyFont="1" applyBorder="1">
      <alignment/>
    </xf>
    <xf numFmtId="0" fontId="10" fillId="0" borderId="18" xfId="19" applyFont="1" applyBorder="1">
      <alignment/>
    </xf>
    <xf numFmtId="0" fontId="10" fillId="0" borderId="29" xfId="19" applyFont="1" applyBorder="1" quotePrefix="1">
      <alignment/>
    </xf>
    <xf numFmtId="3" fontId="11" fillId="0" borderId="31" xfId="19" applyNumberFormat="1" applyFont="1" applyBorder="1">
      <alignment/>
    </xf>
    <xf numFmtId="3" fontId="6" fillId="0" borderId="8" xfId="19" applyNumberFormat="1" applyFont="1" applyBorder="1">
      <alignment/>
    </xf>
    <xf numFmtId="3" fontId="6" fillId="0" borderId="32" xfId="19" applyNumberFormat="1" applyFont="1" applyBorder="1">
      <alignment/>
    </xf>
    <xf numFmtId="3" fontId="6" fillId="0" borderId="31" xfId="19" applyNumberFormat="1" applyFont="1" applyBorder="1">
      <alignment/>
    </xf>
    <xf numFmtId="9" fontId="12" fillId="0" borderId="0" xfId="19" applyNumberFormat="1" applyFont="1" applyBorder="1" applyProtection="1">
      <alignment/>
      <protection/>
    </xf>
    <xf numFmtId="3" fontId="11" fillId="0" borderId="33" xfId="19" applyNumberFormat="1" applyFont="1" applyBorder="1">
      <alignment/>
    </xf>
    <xf numFmtId="3" fontId="6" fillId="0" borderId="34" xfId="19" applyNumberFormat="1" applyFont="1" applyBorder="1">
      <alignment/>
    </xf>
    <xf numFmtId="0" fontId="6" fillId="0" borderId="35" xfId="19" applyFont="1" applyBorder="1" applyAlignment="1">
      <alignment horizontal="center"/>
    </xf>
    <xf numFmtId="3" fontId="6" fillId="0" borderId="36" xfId="19" applyNumberFormat="1" applyFont="1" applyBorder="1">
      <alignment/>
    </xf>
    <xf numFmtId="3" fontId="1" fillId="0" borderId="37" xfId="19" applyNumberFormat="1" applyFont="1" applyBorder="1">
      <alignment/>
    </xf>
    <xf numFmtId="3" fontId="6" fillId="0" borderId="38" xfId="19" applyNumberFormat="1" applyFont="1" applyBorder="1">
      <alignment/>
    </xf>
    <xf numFmtId="3" fontId="10" fillId="0" borderId="36" xfId="19" applyNumberFormat="1" applyFont="1" applyBorder="1">
      <alignment/>
    </xf>
    <xf numFmtId="3" fontId="6" fillId="0" borderId="39" xfId="19" applyNumberFormat="1" applyFont="1" applyBorder="1">
      <alignment/>
    </xf>
    <xf numFmtId="3" fontId="10" fillId="0" borderId="40" xfId="19" applyNumberFormat="1" applyFont="1" applyBorder="1">
      <alignment/>
    </xf>
    <xf numFmtId="3" fontId="11" fillId="0" borderId="41" xfId="19" applyNumberFormat="1" applyFont="1" applyBorder="1">
      <alignment/>
    </xf>
    <xf numFmtId="3" fontId="1" fillId="0" borderId="36" xfId="19" applyNumberFormat="1" applyFont="1" applyBorder="1">
      <alignment/>
    </xf>
    <xf numFmtId="3" fontId="6" fillId="0" borderId="9" xfId="19" applyNumberFormat="1" applyFont="1" applyBorder="1">
      <alignment/>
    </xf>
    <xf numFmtId="0" fontId="6" fillId="0" borderId="24" xfId="19" applyFont="1" applyBorder="1" applyAlignment="1">
      <alignment horizontal="center"/>
    </xf>
    <xf numFmtId="3" fontId="6" fillId="0" borderId="42" xfId="19" applyNumberFormat="1" applyFont="1" applyBorder="1">
      <alignment/>
    </xf>
    <xf numFmtId="3" fontId="6" fillId="0" borderId="43" xfId="19" applyNumberFormat="1" applyFont="1" applyBorder="1">
      <alignment/>
    </xf>
    <xf numFmtId="3" fontId="6" fillId="0" borderId="44" xfId="19" applyNumberFormat="1" applyFont="1" applyBorder="1">
      <alignment/>
    </xf>
    <xf numFmtId="9" fontId="12" fillId="0" borderId="0" xfId="19" applyNumberFormat="1" applyFont="1">
      <alignment/>
    </xf>
    <xf numFmtId="9" fontId="12" fillId="2" borderId="1" xfId="19" applyNumberFormat="1" applyFont="1" applyFill="1" applyBorder="1">
      <alignment/>
    </xf>
    <xf numFmtId="9" fontId="12" fillId="2" borderId="25" xfId="19" applyNumberFormat="1" applyFont="1" applyFill="1" applyBorder="1">
      <alignment/>
    </xf>
    <xf numFmtId="0" fontId="16" fillId="0" borderId="0" xfId="19" applyFont="1">
      <alignment/>
    </xf>
    <xf numFmtId="0" fontId="16" fillId="2" borderId="0" xfId="19" applyFont="1" applyFill="1">
      <alignment/>
    </xf>
    <xf numFmtId="3" fontId="17" fillId="0" borderId="0" xfId="19" applyNumberFormat="1" applyFont="1">
      <alignment/>
    </xf>
    <xf numFmtId="0" fontId="16" fillId="0" borderId="0" xfId="19" applyFont="1" applyBorder="1">
      <alignment/>
    </xf>
    <xf numFmtId="3" fontId="10" fillId="0" borderId="33" xfId="19" applyNumberFormat="1" applyFont="1" applyBorder="1">
      <alignment/>
    </xf>
    <xf numFmtId="3" fontId="10" fillId="0" borderId="10" xfId="19" applyNumberFormat="1" applyFont="1" applyBorder="1">
      <alignment/>
    </xf>
    <xf numFmtId="3" fontId="16" fillId="2" borderId="0" xfId="19" applyNumberFormat="1" applyFont="1" applyFill="1">
      <alignment/>
    </xf>
    <xf numFmtId="3" fontId="10" fillId="0" borderId="45" xfId="19" applyNumberFormat="1" applyFont="1" applyBorder="1">
      <alignment/>
    </xf>
    <xf numFmtId="3" fontId="1" fillId="0" borderId="10" xfId="19" applyNumberFormat="1" applyFont="1" applyBorder="1">
      <alignment/>
    </xf>
    <xf numFmtId="0" fontId="16" fillId="0" borderId="36" xfId="19" applyFont="1" applyBorder="1">
      <alignment/>
    </xf>
    <xf numFmtId="0" fontId="16" fillId="2" borderId="36" xfId="19" applyFont="1" applyFill="1" applyBorder="1">
      <alignment/>
    </xf>
    <xf numFmtId="0" fontId="6" fillId="0" borderId="14" xfId="19" applyFont="1" applyBorder="1" applyAlignment="1">
      <alignment/>
    </xf>
    <xf numFmtId="0" fontId="6" fillId="0" borderId="17" xfId="19" applyFont="1" applyBorder="1" applyAlignment="1">
      <alignment/>
    </xf>
    <xf numFmtId="3" fontId="1" fillId="0" borderId="46" xfId="19" applyNumberFormat="1" applyBorder="1">
      <alignment/>
    </xf>
    <xf numFmtId="0" fontId="6" fillId="0" borderId="43" xfId="19" applyFont="1" applyBorder="1" applyAlignment="1">
      <alignment horizontal="center"/>
    </xf>
    <xf numFmtId="3" fontId="1" fillId="0" borderId="0" xfId="19" applyNumberFormat="1" applyFont="1" applyBorder="1">
      <alignment/>
    </xf>
    <xf numFmtId="0" fontId="16" fillId="2" borderId="0" xfId="19" applyFont="1" applyFill="1" applyBorder="1">
      <alignment/>
    </xf>
    <xf numFmtId="0" fontId="1" fillId="2" borderId="25" xfId="19" applyFill="1" applyBorder="1">
      <alignment/>
    </xf>
    <xf numFmtId="3" fontId="6" fillId="0" borderId="26" xfId="19" applyNumberFormat="1" applyFont="1" applyBorder="1">
      <alignment/>
    </xf>
    <xf numFmtId="3" fontId="6" fillId="0" borderId="18" xfId="19" applyNumberFormat="1" applyFont="1" applyBorder="1">
      <alignment/>
    </xf>
    <xf numFmtId="0" fontId="22" fillId="0" borderId="11" xfId="19" applyFont="1" applyBorder="1" applyAlignment="1">
      <alignment wrapText="1"/>
    </xf>
    <xf numFmtId="0" fontId="6" fillId="0" borderId="1" xfId="19" applyFont="1" applyBorder="1">
      <alignment/>
    </xf>
    <xf numFmtId="0" fontId="1" fillId="0" borderId="27" xfId="19" applyBorder="1" applyAlignment="1">
      <alignment horizontal="right"/>
    </xf>
    <xf numFmtId="0" fontId="1" fillId="0" borderId="11" xfId="19" applyBorder="1" applyAlignment="1">
      <alignment horizontal="right"/>
    </xf>
    <xf numFmtId="0" fontId="1" fillId="0" borderId="19" xfId="19" applyBorder="1" applyAlignment="1">
      <alignment horizontal="right"/>
    </xf>
    <xf numFmtId="0" fontId="2" fillId="0" borderId="23" xfId="19" applyFont="1" applyBorder="1">
      <alignment/>
    </xf>
    <xf numFmtId="0" fontId="2" fillId="0" borderId="0" xfId="19" applyFont="1" applyAlignment="1">
      <alignment/>
    </xf>
    <xf numFmtId="0" fontId="1" fillId="0" borderId="0" xfId="19" applyFont="1" applyBorder="1">
      <alignment/>
    </xf>
    <xf numFmtId="0" fontId="1" fillId="0" borderId="47" xfId="19" applyBorder="1">
      <alignment/>
    </xf>
    <xf numFmtId="3" fontId="10" fillId="0" borderId="3" xfId="19" applyNumberFormat="1" applyFont="1" applyBorder="1">
      <alignment/>
    </xf>
    <xf numFmtId="0" fontId="6" fillId="0" borderId="27" xfId="19" applyFont="1" applyBorder="1">
      <alignment/>
    </xf>
    <xf numFmtId="3" fontId="1" fillId="0" borderId="27" xfId="19" applyNumberFormat="1" applyBorder="1">
      <alignment/>
    </xf>
    <xf numFmtId="0" fontId="1" fillId="0" borderId="48" xfId="19" applyBorder="1">
      <alignment/>
    </xf>
    <xf numFmtId="3" fontId="10" fillId="0" borderId="5" xfId="19" applyNumberFormat="1" applyFont="1" applyBorder="1">
      <alignment/>
    </xf>
    <xf numFmtId="0" fontId="6" fillId="0" borderId="49" xfId="19" applyFont="1" applyBorder="1" applyAlignment="1">
      <alignment horizontal="center"/>
    </xf>
    <xf numFmtId="0" fontId="6" fillId="0" borderId="39" xfId="19" applyFont="1" applyBorder="1" applyAlignment="1">
      <alignment horizontal="center"/>
    </xf>
    <xf numFmtId="0" fontId="1" fillId="0" borderId="36" xfId="19" applyFont="1" applyBorder="1" applyAlignment="1">
      <alignment horizontal="center"/>
    </xf>
    <xf numFmtId="0" fontId="1" fillId="0" borderId="37" xfId="19" applyFont="1" applyBorder="1" applyAlignment="1">
      <alignment horizontal="center"/>
    </xf>
    <xf numFmtId="0" fontId="6" fillId="0" borderId="1" xfId="19" applyFont="1" applyBorder="1" applyAlignment="1">
      <alignment horizontal="center"/>
    </xf>
    <xf numFmtId="0" fontId="10" fillId="0" borderId="50" xfId="19" applyFont="1" applyBorder="1" applyAlignment="1">
      <alignment horizontal="center"/>
    </xf>
    <xf numFmtId="0" fontId="1" fillId="0" borderId="51" xfId="19" applyFont="1" applyBorder="1" applyAlignment="1">
      <alignment horizontal="center"/>
    </xf>
    <xf numFmtId="3" fontId="6" fillId="0" borderId="52" xfId="19" applyNumberFormat="1" applyFont="1" applyBorder="1">
      <alignment/>
    </xf>
    <xf numFmtId="3" fontId="10" fillId="0" borderId="39" xfId="19" applyNumberFormat="1" applyFont="1" applyBorder="1">
      <alignment/>
    </xf>
    <xf numFmtId="3" fontId="10" fillId="0" borderId="35" xfId="19" applyNumberFormat="1" applyFont="1" applyBorder="1">
      <alignment/>
    </xf>
    <xf numFmtId="3" fontId="7" fillId="2" borderId="36" xfId="19" applyNumberFormat="1" applyFont="1" applyFill="1" applyBorder="1">
      <alignment/>
    </xf>
    <xf numFmtId="0" fontId="23" fillId="2" borderId="2" xfId="19" applyFont="1" applyFill="1" applyBorder="1">
      <alignment/>
    </xf>
    <xf numFmtId="0" fontId="23" fillId="2" borderId="43" xfId="19" applyFont="1" applyFill="1" applyBorder="1">
      <alignment/>
    </xf>
    <xf numFmtId="3" fontId="8" fillId="2" borderId="36" xfId="19" applyNumberFormat="1" applyFont="1" applyFill="1" applyBorder="1">
      <alignment/>
    </xf>
    <xf numFmtId="3" fontId="8" fillId="2" borderId="3" xfId="19" applyNumberFormat="1" applyFont="1" applyFill="1" applyBorder="1">
      <alignment/>
    </xf>
    <xf numFmtId="3" fontId="8" fillId="2" borderId="39" xfId="19" applyNumberFormat="1" applyFont="1" applyFill="1" applyBorder="1">
      <alignment/>
    </xf>
    <xf numFmtId="3" fontId="8" fillId="2" borderId="6" xfId="19" applyNumberFormat="1" applyFont="1" applyFill="1" applyBorder="1">
      <alignment/>
    </xf>
    <xf numFmtId="3" fontId="8" fillId="2" borderId="36" xfId="19" applyNumberFormat="1" applyFont="1" applyFill="1" applyBorder="1">
      <alignment/>
    </xf>
    <xf numFmtId="0" fontId="10" fillId="3" borderId="18" xfId="19" applyFont="1" applyFill="1" applyBorder="1">
      <alignment/>
    </xf>
    <xf numFmtId="0" fontId="10" fillId="3" borderId="0" xfId="19" applyFont="1" applyFill="1" applyBorder="1">
      <alignment/>
    </xf>
    <xf numFmtId="3" fontId="10" fillId="3" borderId="0" xfId="19" applyNumberFormat="1" applyFont="1" applyFill="1" applyBorder="1">
      <alignment/>
    </xf>
    <xf numFmtId="3" fontId="10" fillId="3" borderId="6" xfId="19" applyNumberFormat="1" applyFont="1" applyFill="1" applyBorder="1">
      <alignment/>
    </xf>
    <xf numFmtId="3" fontId="10" fillId="3" borderId="36" xfId="19" applyNumberFormat="1" applyFont="1" applyFill="1" applyBorder="1">
      <alignment/>
    </xf>
    <xf numFmtId="0" fontId="10" fillId="3" borderId="18" xfId="19" applyFont="1" applyFill="1" applyBorder="1" quotePrefix="1">
      <alignment/>
    </xf>
    <xf numFmtId="0" fontId="10" fillId="3" borderId="18" xfId="19" applyFont="1" applyFill="1" applyBorder="1">
      <alignment/>
    </xf>
    <xf numFmtId="3" fontId="10" fillId="3" borderId="6" xfId="19" applyNumberFormat="1" applyFont="1" applyFill="1" applyBorder="1">
      <alignment/>
    </xf>
    <xf numFmtId="3" fontId="10" fillId="3" borderId="36" xfId="19" applyNumberFormat="1" applyFont="1" applyFill="1" applyBorder="1">
      <alignment/>
    </xf>
    <xf numFmtId="3" fontId="8" fillId="3" borderId="6" xfId="19" applyNumberFormat="1" applyFont="1" applyFill="1" applyBorder="1">
      <alignment/>
    </xf>
    <xf numFmtId="0" fontId="21" fillId="0" borderId="8" xfId="19" applyFont="1" applyBorder="1" applyAlignment="1">
      <alignment horizontal="center" vertical="center"/>
    </xf>
    <xf numFmtId="0" fontId="21" fillId="0" borderId="53" xfId="19" applyFont="1" applyBorder="1" applyAlignment="1">
      <alignment horizontal="center" vertical="center"/>
    </xf>
    <xf numFmtId="49" fontId="21" fillId="0" borderId="8" xfId="19" applyNumberFormat="1" applyFont="1" applyBorder="1" applyAlignment="1">
      <alignment horizontal="center" vertical="center"/>
    </xf>
    <xf numFmtId="0" fontId="1" fillId="0" borderId="8" xfId="19" applyFont="1" applyBorder="1" applyAlignment="1">
      <alignment horizontal="left" vertical="center"/>
    </xf>
    <xf numFmtId="0" fontId="21" fillId="0" borderId="54" xfId="19" applyFont="1" applyBorder="1" applyAlignment="1">
      <alignment horizontal="center" vertical="center" wrapText="1"/>
    </xf>
    <xf numFmtId="0" fontId="13" fillId="0" borderId="0" xfId="19" applyFont="1" applyBorder="1" applyProtection="1">
      <alignment/>
      <protection/>
    </xf>
    <xf numFmtId="0" fontId="12" fillId="0" borderId="0" xfId="19" applyFont="1" applyBorder="1" applyAlignment="1" applyProtection="1">
      <alignment horizontal="right"/>
      <protection/>
    </xf>
    <xf numFmtId="3" fontId="12" fillId="0" borderId="0" xfId="19" applyNumberFormat="1" applyFont="1" applyBorder="1" applyProtection="1">
      <alignment/>
      <protection/>
    </xf>
    <xf numFmtId="0" fontId="12" fillId="0" borderId="0" xfId="19" applyFont="1" applyBorder="1" applyProtection="1">
      <alignment/>
      <protection/>
    </xf>
    <xf numFmtId="0" fontId="24" fillId="0" borderId="0" xfId="19" applyFont="1" applyBorder="1" applyAlignment="1" applyProtection="1">
      <alignment horizontal="right"/>
      <protection/>
    </xf>
    <xf numFmtId="0" fontId="24" fillId="0" borderId="55" xfId="19" applyFont="1" applyBorder="1" applyAlignment="1" applyProtection="1">
      <alignment horizontal="center"/>
      <protection/>
    </xf>
    <xf numFmtId="0" fontId="25" fillId="0" borderId="55" xfId="0" applyFont="1" applyBorder="1" applyAlignment="1">
      <alignment horizontal="center"/>
    </xf>
    <xf numFmtId="0" fontId="12" fillId="0" borderId="56" xfId="19" applyFont="1" applyBorder="1" applyAlignment="1" applyProtection="1">
      <alignment horizontal="center"/>
      <protection/>
    </xf>
    <xf numFmtId="0" fontId="25" fillId="0" borderId="56" xfId="0" applyFont="1" applyBorder="1" applyAlignment="1">
      <alignment horizontal="center"/>
    </xf>
    <xf numFmtId="0" fontId="24" fillId="0" borderId="57" xfId="19" applyFont="1" applyBorder="1" applyAlignment="1" applyProtection="1">
      <alignment horizontal="center"/>
      <protection/>
    </xf>
    <xf numFmtId="0" fontId="24" fillId="0" borderId="58" xfId="19" applyFont="1" applyBorder="1" applyAlignment="1" applyProtection="1">
      <alignment horizontal="center"/>
      <protection/>
    </xf>
    <xf numFmtId="0" fontId="24" fillId="0" borderId="59" xfId="19" applyFont="1" applyBorder="1" applyAlignment="1" applyProtection="1">
      <alignment horizontal="center"/>
      <protection/>
    </xf>
    <xf numFmtId="0" fontId="12" fillId="0" borderId="60" xfId="19" applyFont="1" applyBorder="1" applyAlignment="1" applyProtection="1">
      <alignment horizontal="center" vertical="center"/>
      <protection/>
    </xf>
    <xf numFmtId="0" fontId="12" fillId="0" borderId="55" xfId="19" applyFont="1" applyBorder="1" applyAlignment="1" applyProtection="1">
      <alignment vertical="center" wrapText="1"/>
      <protection/>
    </xf>
    <xf numFmtId="2" fontId="12" fillId="0" borderId="55" xfId="19" applyNumberFormat="1" applyFont="1" applyFill="1" applyBorder="1" applyAlignment="1" applyProtection="1">
      <alignment horizontal="center" vertical="center"/>
      <protection/>
    </xf>
    <xf numFmtId="3" fontId="12" fillId="0" borderId="6" xfId="19" applyNumberFormat="1" applyFont="1" applyBorder="1" applyAlignment="1">
      <alignment horizontal="center" vertical="center"/>
    </xf>
    <xf numFmtId="3" fontId="12" fillId="0" borderId="61" xfId="19" applyNumberFormat="1" applyFont="1" applyBorder="1" applyAlignment="1" applyProtection="1">
      <alignment horizontal="center" vertical="center"/>
      <protection/>
    </xf>
    <xf numFmtId="3" fontId="12" fillId="0" borderId="62" xfId="19" applyNumberFormat="1" applyFont="1" applyBorder="1" applyAlignment="1" applyProtection="1">
      <alignment horizontal="center" vertical="center"/>
      <protection/>
    </xf>
    <xf numFmtId="0" fontId="24" fillId="0" borderId="0" xfId="19" applyFont="1" applyBorder="1" applyProtection="1">
      <alignment/>
      <protection/>
    </xf>
    <xf numFmtId="0" fontId="12" fillId="0" borderId="63" xfId="19" applyFont="1" applyBorder="1" applyAlignment="1" applyProtection="1">
      <alignment horizontal="center" vertical="center"/>
      <protection/>
    </xf>
    <xf numFmtId="0" fontId="12" fillId="0" borderId="64" xfId="19" applyFont="1" applyBorder="1" applyAlignment="1" applyProtection="1">
      <alignment vertical="center" wrapText="1"/>
      <protection/>
    </xf>
    <xf numFmtId="2" fontId="12" fillId="0" borderId="64" xfId="19" applyNumberFormat="1" applyFont="1" applyFill="1" applyBorder="1" applyAlignment="1" applyProtection="1">
      <alignment horizontal="center" vertical="center"/>
      <protection/>
    </xf>
    <xf numFmtId="3" fontId="12" fillId="0" borderId="65" xfId="19" applyNumberFormat="1" applyFont="1" applyBorder="1" applyAlignment="1">
      <alignment horizontal="center" vertical="center"/>
    </xf>
    <xf numFmtId="3" fontId="12" fillId="0" borderId="66" xfId="19" applyNumberFormat="1" applyFont="1" applyBorder="1" applyAlignment="1" applyProtection="1">
      <alignment horizontal="center" vertical="center"/>
      <protection/>
    </xf>
    <xf numFmtId="3" fontId="12" fillId="0" borderId="64" xfId="19" applyNumberFormat="1" applyFont="1" applyBorder="1" applyAlignment="1" applyProtection="1">
      <alignment horizontal="center" vertical="center"/>
      <protection/>
    </xf>
    <xf numFmtId="3" fontId="12" fillId="0" borderId="67" xfId="19" applyNumberFormat="1" applyFont="1" applyBorder="1" applyAlignment="1" applyProtection="1">
      <alignment horizontal="center" vertical="center"/>
      <protection/>
    </xf>
    <xf numFmtId="3" fontId="12" fillId="0" borderId="68" xfId="19" applyNumberFormat="1" applyFont="1" applyBorder="1" applyAlignment="1" applyProtection="1">
      <alignment horizontal="center" vertical="center"/>
      <protection/>
    </xf>
    <xf numFmtId="0" fontId="12" fillId="0" borderId="64" xfId="0" applyFont="1" applyBorder="1" applyAlignment="1">
      <alignment vertical="center" wrapText="1"/>
    </xf>
    <xf numFmtId="3" fontId="12" fillId="0" borderId="69" xfId="19" applyNumberFormat="1" applyFont="1" applyBorder="1" applyAlignment="1" applyProtection="1">
      <alignment horizontal="center" vertical="center"/>
      <protection/>
    </xf>
    <xf numFmtId="3" fontId="12" fillId="0" borderId="70" xfId="19" applyNumberFormat="1" applyFont="1" applyBorder="1" applyAlignment="1" applyProtection="1">
      <alignment horizontal="center" vertical="center"/>
      <protection/>
    </xf>
    <xf numFmtId="3" fontId="12" fillId="0" borderId="71" xfId="19" applyNumberFormat="1" applyFont="1" applyBorder="1" applyAlignment="1" applyProtection="1">
      <alignment horizontal="center" vertical="center"/>
      <protection/>
    </xf>
    <xf numFmtId="3" fontId="12" fillId="0" borderId="72" xfId="19" applyNumberFormat="1" applyFont="1" applyBorder="1" applyAlignment="1" applyProtection="1">
      <alignment horizontal="center" vertical="center"/>
      <protection/>
    </xf>
    <xf numFmtId="0" fontId="24" fillId="0" borderId="73" xfId="19" applyFont="1" applyBorder="1" applyProtection="1">
      <alignment/>
      <protection/>
    </xf>
    <xf numFmtId="0" fontId="12" fillId="0" borderId="64" xfId="19" applyFont="1" applyBorder="1" applyProtection="1">
      <alignment/>
      <protection/>
    </xf>
    <xf numFmtId="2" fontId="12" fillId="0" borderId="64" xfId="19" applyNumberFormat="1" applyFont="1" applyBorder="1" applyAlignment="1" applyProtection="1">
      <alignment horizontal="center" vertical="center"/>
      <protection/>
    </xf>
    <xf numFmtId="0" fontId="12" fillId="0" borderId="74" xfId="19" applyFont="1" applyBorder="1" applyProtection="1">
      <alignment/>
      <protection/>
    </xf>
    <xf numFmtId="0" fontId="12" fillId="0" borderId="75" xfId="19" applyFont="1" applyBorder="1" applyProtection="1">
      <alignment/>
      <protection/>
    </xf>
    <xf numFmtId="0" fontId="12" fillId="0" borderId="61" xfId="19" applyFont="1" applyBorder="1" applyAlignment="1" applyProtection="1">
      <alignment horizontal="right"/>
      <protection/>
    </xf>
    <xf numFmtId="3" fontId="12" fillId="0" borderId="55" xfId="19" applyNumberFormat="1" applyFont="1" applyBorder="1" applyProtection="1">
      <alignment/>
      <protection/>
    </xf>
    <xf numFmtId="0" fontId="12" fillId="0" borderId="55" xfId="19" applyFont="1" applyBorder="1" applyProtection="1">
      <alignment/>
      <protection/>
    </xf>
    <xf numFmtId="0" fontId="12" fillId="0" borderId="76" xfId="19" applyFont="1" applyBorder="1" applyProtection="1">
      <alignment/>
      <protection/>
    </xf>
    <xf numFmtId="0" fontId="12" fillId="0" borderId="77" xfId="19" applyFont="1" applyBorder="1" applyProtection="1">
      <alignment/>
      <protection/>
    </xf>
    <xf numFmtId="0" fontId="12" fillId="0" borderId="78" xfId="19" applyFont="1" applyBorder="1" applyAlignment="1" applyProtection="1">
      <alignment horizontal="right"/>
      <protection/>
    </xf>
    <xf numFmtId="3" fontId="24" fillId="0" borderId="69" xfId="19" applyNumberFormat="1" applyFont="1" applyBorder="1" applyAlignment="1" applyProtection="1">
      <alignment horizontal="center"/>
      <protection/>
    </xf>
    <xf numFmtId="3" fontId="24" fillId="0" borderId="0" xfId="19" applyNumberFormat="1" applyFont="1" applyBorder="1" applyAlignment="1" applyProtection="1">
      <alignment horizontal="center"/>
      <protection/>
    </xf>
    <xf numFmtId="3" fontId="24" fillId="0" borderId="6" xfId="19" applyNumberFormat="1" applyFont="1" applyBorder="1" applyAlignment="1" applyProtection="1">
      <alignment horizontal="center"/>
      <protection/>
    </xf>
    <xf numFmtId="3" fontId="24" fillId="0" borderId="19" xfId="19" applyNumberFormat="1" applyFont="1" applyBorder="1" applyAlignment="1" applyProtection="1">
      <alignment horizontal="center"/>
      <protection/>
    </xf>
    <xf numFmtId="0" fontId="12" fillId="0" borderId="79" xfId="19" applyFont="1" applyBorder="1" applyProtection="1">
      <alignment/>
      <protection/>
    </xf>
    <xf numFmtId="0" fontId="12" fillId="0" borderId="80" xfId="19" applyFont="1" applyBorder="1" applyProtection="1">
      <alignment/>
      <protection/>
    </xf>
    <xf numFmtId="0" fontId="12" fillId="0" borderId="81" xfId="19" applyFont="1" applyBorder="1" applyAlignment="1" applyProtection="1">
      <alignment horizontal="right"/>
      <protection/>
    </xf>
    <xf numFmtId="3" fontId="12" fillId="0" borderId="56" xfId="19" applyNumberFormat="1" applyFont="1" applyBorder="1" applyProtection="1">
      <alignment/>
      <protection/>
    </xf>
    <xf numFmtId="0" fontId="12" fillId="0" borderId="56" xfId="19" applyFont="1" applyBorder="1" applyProtection="1">
      <alignment/>
      <protection/>
    </xf>
    <xf numFmtId="0" fontId="12" fillId="0" borderId="82" xfId="19" applyFont="1" applyBorder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3" fontId="10" fillId="0" borderId="30" xfId="19" applyNumberFormat="1" applyFont="1" applyBorder="1">
      <alignment/>
    </xf>
    <xf numFmtId="3" fontId="1" fillId="0" borderId="69" xfId="19" applyNumberFormat="1" applyFont="1" applyBorder="1" applyAlignment="1" applyProtection="1">
      <alignment horizontal="right"/>
      <protection/>
    </xf>
    <xf numFmtId="3" fontId="6" fillId="0" borderId="69" xfId="19" applyNumberFormat="1" applyFont="1" applyBorder="1" applyProtection="1">
      <alignment/>
      <protection/>
    </xf>
    <xf numFmtId="0" fontId="1" fillId="0" borderId="73" xfId="19" applyFont="1" applyBorder="1" applyAlignment="1" applyProtection="1">
      <alignment horizontal="center"/>
      <protection/>
    </xf>
    <xf numFmtId="3" fontId="1" fillId="0" borderId="69" xfId="19" applyNumberFormat="1" applyFont="1" applyFill="1" applyBorder="1" applyProtection="1">
      <alignment/>
      <protection/>
    </xf>
    <xf numFmtId="3" fontId="1" fillId="0" borderId="69" xfId="19" applyNumberFormat="1" applyFont="1" applyBorder="1" applyProtection="1">
      <alignment/>
      <protection/>
    </xf>
    <xf numFmtId="3" fontId="6" fillId="0" borderId="83" xfId="19" applyNumberFormat="1" applyFont="1" applyBorder="1" applyProtection="1">
      <alignment/>
      <protection/>
    </xf>
    <xf numFmtId="0" fontId="6" fillId="0" borderId="0" xfId="19" applyFont="1" applyProtection="1">
      <alignment/>
      <protection/>
    </xf>
    <xf numFmtId="3" fontId="17" fillId="0" borderId="0" xfId="19" applyNumberFormat="1" applyFont="1" applyProtection="1">
      <alignment/>
      <protection/>
    </xf>
    <xf numFmtId="0" fontId="6" fillId="0" borderId="0" xfId="19" applyFont="1" applyBorder="1" applyProtection="1">
      <alignment/>
      <protection/>
    </xf>
    <xf numFmtId="3" fontId="1" fillId="0" borderId="84" xfId="19" applyNumberFormat="1" applyFont="1" applyBorder="1" applyAlignment="1" applyProtection="1">
      <alignment horizontal="right" vertical="top"/>
      <protection/>
    </xf>
    <xf numFmtId="3" fontId="10" fillId="0" borderId="84" xfId="19" applyNumberFormat="1" applyFont="1" applyBorder="1" applyProtection="1">
      <alignment/>
      <protection/>
    </xf>
    <xf numFmtId="3" fontId="11" fillId="0" borderId="84" xfId="19" applyNumberFormat="1" applyFont="1" applyBorder="1" applyProtection="1">
      <alignment/>
      <protection/>
    </xf>
    <xf numFmtId="0" fontId="10" fillId="0" borderId="85" xfId="19" applyFont="1" applyBorder="1" applyAlignment="1" applyProtection="1">
      <alignment horizontal="center"/>
      <protection/>
    </xf>
    <xf numFmtId="3" fontId="10" fillId="0" borderId="86" xfId="19" applyNumberFormat="1" applyFont="1" applyFill="1" applyBorder="1" applyProtection="1">
      <alignment/>
      <protection/>
    </xf>
    <xf numFmtId="3" fontId="10" fillId="0" borderId="86" xfId="19" applyNumberFormat="1" applyFont="1" applyBorder="1" applyProtection="1">
      <alignment/>
      <protection/>
    </xf>
    <xf numFmtId="3" fontId="10" fillId="0" borderId="87" xfId="19" applyNumberFormat="1" applyFont="1" applyBorder="1" applyProtection="1">
      <alignment/>
      <protection/>
    </xf>
    <xf numFmtId="0" fontId="10" fillId="0" borderId="0" xfId="19" applyFont="1" applyProtection="1">
      <alignment/>
      <protection/>
    </xf>
    <xf numFmtId="3" fontId="1" fillId="0" borderId="69" xfId="19" applyNumberFormat="1" applyBorder="1" applyProtection="1">
      <alignment/>
      <protection/>
    </xf>
    <xf numFmtId="0" fontId="1" fillId="0" borderId="88" xfId="19" applyFont="1" applyBorder="1" applyAlignment="1" applyProtection="1">
      <alignment horizontal="center"/>
      <protection/>
    </xf>
    <xf numFmtId="3" fontId="1" fillId="0" borderId="71" xfId="19" applyNumberFormat="1" applyBorder="1" applyProtection="1">
      <alignment/>
      <protection/>
    </xf>
    <xf numFmtId="3" fontId="1" fillId="0" borderId="71" xfId="19" applyNumberFormat="1" applyFill="1" applyBorder="1" applyProtection="1">
      <alignment/>
      <protection/>
    </xf>
    <xf numFmtId="3" fontId="1" fillId="0" borderId="71" xfId="19" applyNumberFormat="1" applyFont="1" applyBorder="1" applyProtection="1">
      <alignment/>
      <protection/>
    </xf>
    <xf numFmtId="3" fontId="1" fillId="0" borderId="72" xfId="19" applyNumberFormat="1" applyFont="1" applyBorder="1" applyProtection="1">
      <alignment/>
      <protection/>
    </xf>
    <xf numFmtId="0" fontId="1" fillId="0" borderId="0" xfId="19" applyProtection="1">
      <alignment/>
      <protection/>
    </xf>
    <xf numFmtId="3" fontId="10" fillId="0" borderId="0" xfId="19" applyNumberFormat="1" applyFont="1" applyProtection="1">
      <alignment/>
      <protection/>
    </xf>
    <xf numFmtId="3" fontId="1" fillId="0" borderId="69" xfId="19" applyNumberFormat="1" applyFont="1" applyFill="1" applyBorder="1" applyAlignment="1" applyProtection="1">
      <alignment horizontal="right"/>
      <protection/>
    </xf>
    <xf numFmtId="3" fontId="10" fillId="0" borderId="69" xfId="19" applyNumberFormat="1" applyFont="1" applyBorder="1" applyProtection="1">
      <alignment/>
      <protection/>
    </xf>
    <xf numFmtId="3" fontId="10" fillId="0" borderId="88" xfId="19" applyNumberFormat="1" applyFont="1" applyBorder="1" applyProtection="1">
      <alignment/>
      <protection/>
    </xf>
    <xf numFmtId="3" fontId="10" fillId="0" borderId="70" xfId="19" applyNumberFormat="1" applyFont="1" applyBorder="1" applyProtection="1">
      <alignment/>
      <protection/>
    </xf>
    <xf numFmtId="3" fontId="1" fillId="0" borderId="69" xfId="19" applyNumberFormat="1" applyFont="1" applyBorder="1" applyAlignment="1" applyProtection="1">
      <alignment horizontal="right" vertical="top"/>
      <protection/>
    </xf>
    <xf numFmtId="3" fontId="1" fillId="0" borderId="71" xfId="19" applyNumberFormat="1" applyFont="1" applyBorder="1" applyAlignment="1" applyProtection="1">
      <alignment horizontal="right"/>
      <protection/>
    </xf>
    <xf numFmtId="0" fontId="1" fillId="0" borderId="71" xfId="19" applyFont="1" applyBorder="1" applyAlignment="1" applyProtection="1">
      <alignment horizontal="center"/>
      <protection/>
    </xf>
    <xf numFmtId="3" fontId="1" fillId="0" borderId="89" xfId="19" applyNumberFormat="1" applyFont="1" applyBorder="1" applyProtection="1">
      <alignment/>
      <protection/>
    </xf>
    <xf numFmtId="3" fontId="10" fillId="0" borderId="90" xfId="19" applyNumberFormat="1" applyFont="1" applyBorder="1" applyProtection="1">
      <alignment/>
      <protection/>
    </xf>
    <xf numFmtId="3" fontId="1" fillId="0" borderId="91" xfId="19" applyNumberFormat="1" applyFont="1" applyBorder="1" applyProtection="1">
      <alignment/>
      <protection/>
    </xf>
    <xf numFmtId="0" fontId="26" fillId="0" borderId="92" xfId="19" applyFont="1" applyBorder="1" applyAlignment="1" applyProtection="1">
      <alignment horizontal="left"/>
      <protection/>
    </xf>
    <xf numFmtId="0" fontId="1" fillId="0" borderId="80" xfId="19" applyBorder="1" applyProtection="1">
      <alignment/>
      <protection/>
    </xf>
    <xf numFmtId="3" fontId="1" fillId="0" borderId="80" xfId="19" applyNumberFormat="1" applyBorder="1" applyProtection="1">
      <alignment/>
      <protection/>
    </xf>
    <xf numFmtId="3" fontId="6" fillId="0" borderId="80" xfId="19" applyNumberFormat="1" applyFont="1" applyBorder="1" applyProtection="1">
      <alignment/>
      <protection/>
    </xf>
    <xf numFmtId="3" fontId="10" fillId="0" borderId="56" xfId="19" applyNumberFormat="1" applyFont="1" applyFill="1" applyBorder="1" applyProtection="1">
      <alignment/>
      <protection/>
    </xf>
    <xf numFmtId="3" fontId="10" fillId="0" borderId="56" xfId="19" applyNumberFormat="1" applyFont="1" applyBorder="1" applyProtection="1">
      <alignment/>
      <protection/>
    </xf>
    <xf numFmtId="3" fontId="10" fillId="0" borderId="93" xfId="19" applyNumberFormat="1" applyFont="1" applyBorder="1" applyProtection="1">
      <alignment/>
      <protection/>
    </xf>
    <xf numFmtId="3" fontId="10" fillId="0" borderId="94" xfId="19" applyNumberFormat="1" applyFont="1" applyBorder="1" applyProtection="1">
      <alignment/>
      <protection/>
    </xf>
    <xf numFmtId="3" fontId="10" fillId="0" borderId="95" xfId="19" applyNumberFormat="1" applyFont="1" applyBorder="1" applyProtection="1">
      <alignment/>
      <protection/>
    </xf>
    <xf numFmtId="3" fontId="6" fillId="0" borderId="47" xfId="19" applyNumberFormat="1" applyFont="1" applyBorder="1">
      <alignment/>
    </xf>
    <xf numFmtId="3" fontId="6" fillId="0" borderId="30" xfId="19" applyNumberFormat="1" applyFont="1" applyBorder="1">
      <alignment/>
    </xf>
    <xf numFmtId="3" fontId="6" fillId="0" borderId="96" xfId="19" applyNumberFormat="1" applyFont="1" applyBorder="1">
      <alignment/>
    </xf>
    <xf numFmtId="3" fontId="6" fillId="0" borderId="46" xfId="19" applyNumberFormat="1" applyFont="1" applyBorder="1">
      <alignment/>
    </xf>
    <xf numFmtId="3" fontId="10" fillId="3" borderId="10" xfId="19" applyNumberFormat="1" applyFont="1" applyFill="1" applyBorder="1">
      <alignment/>
    </xf>
    <xf numFmtId="0" fontId="1" fillId="0" borderId="97" xfId="19" applyBorder="1" applyProtection="1">
      <alignment/>
      <protection/>
    </xf>
    <xf numFmtId="3" fontId="1" fillId="0" borderId="97" xfId="19" applyNumberFormat="1" applyBorder="1" applyProtection="1">
      <alignment/>
      <protection/>
    </xf>
    <xf numFmtId="3" fontId="6" fillId="0" borderId="97" xfId="19" applyNumberFormat="1" applyFont="1" applyBorder="1" applyProtection="1">
      <alignment/>
      <protection/>
    </xf>
    <xf numFmtId="0" fontId="1" fillId="0" borderId="98" xfId="19" applyBorder="1" applyProtection="1">
      <alignment/>
      <protection/>
    </xf>
    <xf numFmtId="3" fontId="6" fillId="0" borderId="99" xfId="19" applyNumberFormat="1" applyFont="1" applyBorder="1">
      <alignment/>
    </xf>
    <xf numFmtId="0" fontId="6" fillId="0" borderId="46" xfId="19" applyFont="1" applyBorder="1" applyAlignment="1">
      <alignment horizontal="center"/>
    </xf>
    <xf numFmtId="3" fontId="6" fillId="0" borderId="48" xfId="19" applyNumberFormat="1" applyFont="1" applyBorder="1">
      <alignment/>
    </xf>
    <xf numFmtId="3" fontId="6" fillId="0" borderId="100" xfId="19" applyNumberFormat="1" applyFont="1" applyBorder="1">
      <alignment/>
    </xf>
    <xf numFmtId="0" fontId="13" fillId="2" borderId="48" xfId="19" applyFont="1" applyFill="1" applyBorder="1">
      <alignment/>
    </xf>
    <xf numFmtId="3" fontId="1" fillId="2" borderId="96" xfId="19" applyNumberFormat="1" applyFill="1" applyBorder="1">
      <alignment/>
    </xf>
    <xf numFmtId="3" fontId="10" fillId="0" borderId="30" xfId="19" applyNumberFormat="1" applyFont="1" applyBorder="1">
      <alignment/>
    </xf>
    <xf numFmtId="0" fontId="2" fillId="0" borderId="0" xfId="19" applyFont="1" applyFill="1" applyBorder="1">
      <alignment/>
    </xf>
    <xf numFmtId="3" fontId="2" fillId="0" borderId="0" xfId="19" applyNumberFormat="1" applyFont="1" applyFill="1" applyBorder="1">
      <alignment/>
    </xf>
    <xf numFmtId="0" fontId="11" fillId="0" borderId="50" xfId="19" applyFont="1" applyBorder="1" applyAlignment="1">
      <alignment horizontal="center"/>
    </xf>
    <xf numFmtId="0" fontId="11" fillId="0" borderId="4" xfId="19" applyFont="1" applyBorder="1" applyAlignment="1">
      <alignment horizontal="center"/>
    </xf>
    <xf numFmtId="0" fontId="13" fillId="2" borderId="28" xfId="19" applyFont="1" applyFill="1" applyBorder="1">
      <alignment/>
    </xf>
    <xf numFmtId="3" fontId="1" fillId="2" borderId="21" xfId="19" applyNumberFormat="1" applyFill="1" applyBorder="1">
      <alignment/>
    </xf>
    <xf numFmtId="0" fontId="21" fillId="0" borderId="101" xfId="19" applyFont="1" applyBorder="1" applyAlignment="1" applyProtection="1">
      <alignment horizontal="center" vertical="center" wrapText="1"/>
      <protection/>
    </xf>
    <xf numFmtId="3" fontId="10" fillId="0" borderId="69" xfId="19" applyNumberFormat="1" applyFont="1" applyFill="1" applyBorder="1" applyProtection="1">
      <alignment/>
      <protection/>
    </xf>
    <xf numFmtId="3" fontId="10" fillId="0" borderId="102" xfId="19" applyNumberFormat="1" applyFont="1" applyBorder="1" applyProtection="1">
      <alignment/>
      <protection/>
    </xf>
    <xf numFmtId="3" fontId="10" fillId="0" borderId="71" xfId="19" applyNumberFormat="1" applyFont="1" applyBorder="1" applyProtection="1">
      <alignment/>
      <protection/>
    </xf>
    <xf numFmtId="3" fontId="10" fillId="0" borderId="71" xfId="19" applyNumberFormat="1" applyFont="1" applyFill="1" applyBorder="1" applyProtection="1">
      <alignment/>
      <protection/>
    </xf>
    <xf numFmtId="3" fontId="10" fillId="0" borderId="84" xfId="19" applyNumberFormat="1" applyFont="1" applyFill="1" applyBorder="1" applyProtection="1">
      <alignment/>
      <protection/>
    </xf>
    <xf numFmtId="0" fontId="1" fillId="0" borderId="3" xfId="19" applyFont="1" applyBorder="1" applyAlignment="1">
      <alignment horizontal="center" vertical="center"/>
    </xf>
    <xf numFmtId="0" fontId="6" fillId="0" borderId="2" xfId="19" applyFont="1" applyBorder="1" applyAlignment="1">
      <alignment horizontal="center" vertical="center"/>
    </xf>
    <xf numFmtId="0" fontId="14" fillId="3" borderId="18" xfId="19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14" fillId="2" borderId="18" xfId="1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2" xfId="19" applyFont="1" applyBorder="1" applyAlignment="1">
      <alignment horizontal="center" vertical="center"/>
    </xf>
    <xf numFmtId="0" fontId="6" fillId="0" borderId="3" xfId="19" applyFont="1" applyBorder="1" applyAlignment="1">
      <alignment horizontal="center" vertical="center"/>
    </xf>
    <xf numFmtId="0" fontId="21" fillId="0" borderId="103" xfId="19" applyFont="1" applyBorder="1" applyAlignment="1" applyProtection="1">
      <alignment horizontal="center" vertical="center"/>
      <protection/>
    </xf>
    <xf numFmtId="0" fontId="21" fillId="0" borderId="8" xfId="19" applyFont="1" applyBorder="1" applyAlignment="1">
      <alignment horizontal="center" vertical="center"/>
    </xf>
    <xf numFmtId="0" fontId="21" fillId="0" borderId="7" xfId="19" applyFont="1" applyBorder="1" applyAlignment="1">
      <alignment horizontal="center" vertical="center"/>
    </xf>
    <xf numFmtId="0" fontId="2" fillId="2" borderId="23" xfId="19" applyFont="1" applyFill="1" applyBorder="1" applyAlignment="1">
      <alignment horizontal="center"/>
    </xf>
    <xf numFmtId="0" fontId="2" fillId="2" borderId="1" xfId="19" applyFont="1" applyFill="1" applyBorder="1" applyAlignment="1">
      <alignment horizontal="center"/>
    </xf>
    <xf numFmtId="49" fontId="21" fillId="0" borderId="103" xfId="19" applyNumberFormat="1" applyFont="1" applyBorder="1" applyAlignment="1" applyProtection="1">
      <alignment horizontal="center" vertical="center"/>
      <protection/>
    </xf>
    <xf numFmtId="0" fontId="21" fillId="0" borderId="92" xfId="19" applyFont="1" applyBorder="1" applyAlignment="1" applyProtection="1">
      <alignment horizontal="center" vertical="center"/>
      <protection/>
    </xf>
    <xf numFmtId="0" fontId="21" fillId="0" borderId="104" xfId="19" applyFont="1" applyBorder="1" applyAlignment="1" applyProtection="1">
      <alignment horizontal="center" vertical="center"/>
      <protection/>
    </xf>
    <xf numFmtId="0" fontId="22" fillId="0" borderId="28" xfId="19" applyFont="1" applyBorder="1" applyAlignment="1">
      <alignment horizontal="center" wrapText="1"/>
    </xf>
    <xf numFmtId="0" fontId="22" fillId="0" borderId="105" xfId="19" applyFont="1" applyBorder="1" applyAlignment="1">
      <alignment horizontal="center" wrapText="1"/>
    </xf>
    <xf numFmtId="0" fontId="21" fillId="0" borderId="106" xfId="19" applyFont="1" applyBorder="1" applyAlignment="1" applyProtection="1">
      <alignment horizontal="center" vertical="center"/>
      <protection/>
    </xf>
    <xf numFmtId="49" fontId="21" fillId="0" borderId="107" xfId="19" applyNumberFormat="1" applyFont="1" applyBorder="1" applyAlignment="1" applyProtection="1">
      <alignment horizontal="center" vertical="center"/>
      <protection/>
    </xf>
    <xf numFmtId="49" fontId="21" fillId="0" borderId="108" xfId="19" applyNumberFormat="1" applyFont="1" applyBorder="1" applyAlignment="1" applyProtection="1">
      <alignment horizontal="center" vertical="center"/>
      <protection/>
    </xf>
    <xf numFmtId="0" fontId="1" fillId="0" borderId="108" xfId="19" applyFont="1" applyFill="1" applyBorder="1" applyAlignment="1" applyProtection="1">
      <alignment horizontal="left" vertical="center" wrapText="1"/>
      <protection/>
    </xf>
    <xf numFmtId="0" fontId="21" fillId="0" borderId="108" xfId="19" applyFont="1" applyBorder="1" applyAlignment="1" applyProtection="1">
      <alignment horizontal="center" vertical="center"/>
      <protection/>
    </xf>
    <xf numFmtId="0" fontId="21" fillId="0" borderId="76" xfId="19" applyFont="1" applyBorder="1" applyAlignment="1" applyProtection="1">
      <alignment horizontal="center" vertical="center" wrapText="1"/>
      <protection/>
    </xf>
    <xf numFmtId="0" fontId="1" fillId="0" borderId="109" xfId="19" applyFont="1" applyBorder="1" applyAlignment="1">
      <alignment horizontal="center" vertical="center"/>
    </xf>
    <xf numFmtId="0" fontId="1" fillId="0" borderId="110" xfId="19" applyFont="1" applyBorder="1" applyAlignment="1">
      <alignment horizontal="center" vertical="center"/>
    </xf>
    <xf numFmtId="0" fontId="6" fillId="0" borderId="38" xfId="19" applyFont="1" applyBorder="1" applyAlignment="1">
      <alignment horizontal="center"/>
    </xf>
    <xf numFmtId="0" fontId="6" fillId="0" borderId="14" xfId="19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21" fillId="0" borderId="101" xfId="19" applyFont="1" applyBorder="1" applyAlignment="1" applyProtection="1">
      <alignment horizontal="center" vertical="center" wrapText="1"/>
      <protection/>
    </xf>
    <xf numFmtId="0" fontId="1" fillId="0" borderId="103" xfId="19" applyFont="1" applyBorder="1" applyAlignment="1" applyProtection="1">
      <alignment horizontal="left" vertical="center" wrapText="1"/>
      <protection/>
    </xf>
    <xf numFmtId="0" fontId="21" fillId="0" borderId="103" xfId="19" applyFont="1" applyBorder="1" applyAlignment="1" applyProtection="1">
      <alignment horizontal="center" vertical="center" wrapText="1"/>
      <protection/>
    </xf>
    <xf numFmtId="0" fontId="1" fillId="0" borderId="103" xfId="19" applyFont="1" applyBorder="1" applyAlignment="1" applyProtection="1">
      <alignment horizontal="left" wrapText="1"/>
      <protection/>
    </xf>
    <xf numFmtId="0" fontId="21" fillId="0" borderId="71" xfId="19" applyFont="1" applyBorder="1" applyAlignment="1" applyProtection="1">
      <alignment horizontal="center" vertical="center" wrapText="1"/>
      <protection/>
    </xf>
    <xf numFmtId="0" fontId="21" fillId="0" borderId="84" xfId="19" applyFont="1" applyBorder="1" applyAlignment="1" applyProtection="1">
      <alignment horizontal="center" vertical="center" wrapText="1"/>
      <protection/>
    </xf>
    <xf numFmtId="0" fontId="1" fillId="0" borderId="71" xfId="19" applyFont="1" applyBorder="1" applyAlignment="1" applyProtection="1">
      <alignment horizontal="left" vertical="center" wrapText="1"/>
      <protection/>
    </xf>
    <xf numFmtId="0" fontId="1" fillId="0" borderId="84" xfId="19" applyFont="1" applyBorder="1" applyAlignment="1" applyProtection="1">
      <alignment horizontal="left" vertical="center" wrapText="1"/>
      <protection/>
    </xf>
    <xf numFmtId="0" fontId="22" fillId="0" borderId="21" xfId="19" applyFont="1" applyBorder="1" applyAlignment="1">
      <alignment horizontal="center" wrapText="1"/>
    </xf>
    <xf numFmtId="0" fontId="21" fillId="0" borderId="6" xfId="19" applyFont="1" applyBorder="1" applyAlignment="1">
      <alignment horizontal="center" vertical="center"/>
    </xf>
    <xf numFmtId="0" fontId="21" fillId="0" borderId="28" xfId="19" applyFont="1" applyBorder="1" applyAlignment="1">
      <alignment horizontal="center" vertical="center" wrapText="1"/>
    </xf>
    <xf numFmtId="0" fontId="21" fillId="0" borderId="10" xfId="19" applyFont="1" applyBorder="1" applyAlignment="1">
      <alignment horizontal="center" vertical="center" wrapText="1"/>
    </xf>
    <xf numFmtId="0" fontId="21" fillId="0" borderId="111" xfId="19" applyFont="1" applyBorder="1" applyAlignment="1">
      <alignment horizontal="center" vertical="center" wrapText="1"/>
    </xf>
    <xf numFmtId="0" fontId="1" fillId="0" borderId="112" xfId="19" applyFont="1" applyBorder="1" applyAlignment="1">
      <alignment horizontal="center" vertical="center"/>
    </xf>
    <xf numFmtId="0" fontId="21" fillId="0" borderId="54" xfId="19" applyFont="1" applyBorder="1" applyAlignment="1">
      <alignment horizontal="center" vertical="center" wrapText="1"/>
    </xf>
    <xf numFmtId="0" fontId="21" fillId="0" borderId="113" xfId="19" applyFont="1" applyBorder="1" applyAlignment="1">
      <alignment horizontal="center" vertical="center" wrapText="1"/>
    </xf>
    <xf numFmtId="0" fontId="21" fillId="0" borderId="109" xfId="19" applyFont="1" applyBorder="1" applyAlignment="1">
      <alignment horizontal="center" vertical="center"/>
    </xf>
    <xf numFmtId="0" fontId="21" fillId="0" borderId="110" xfId="19" applyFont="1" applyBorder="1" applyAlignment="1">
      <alignment horizontal="center" vertical="center"/>
    </xf>
    <xf numFmtId="0" fontId="21" fillId="0" borderId="112" xfId="19" applyFont="1" applyBorder="1" applyAlignment="1">
      <alignment horizontal="center" vertical="center"/>
    </xf>
    <xf numFmtId="0" fontId="21" fillId="0" borderId="8" xfId="19" applyNumberFormat="1" applyFont="1" applyBorder="1" applyAlignment="1" quotePrefix="1">
      <alignment horizontal="center" vertical="center"/>
    </xf>
    <xf numFmtId="0" fontId="21" fillId="0" borderId="6" xfId="19" applyNumberFormat="1" applyFont="1" applyBorder="1" applyAlignment="1" quotePrefix="1">
      <alignment horizontal="center" vertical="center"/>
    </xf>
    <xf numFmtId="0" fontId="21" fillId="0" borderId="3" xfId="19" applyNumberFormat="1" applyFont="1" applyBorder="1" applyAlignment="1" quotePrefix="1">
      <alignment horizontal="center" vertical="center"/>
    </xf>
    <xf numFmtId="0" fontId="21" fillId="0" borderId="114" xfId="19" applyFont="1" applyBorder="1" applyAlignment="1">
      <alignment horizontal="center" vertical="center"/>
    </xf>
    <xf numFmtId="49" fontId="21" fillId="0" borderId="2" xfId="19" applyNumberFormat="1" applyFont="1" applyBorder="1" applyAlignment="1">
      <alignment horizontal="center" vertical="center"/>
    </xf>
    <xf numFmtId="49" fontId="21" fillId="0" borderId="7" xfId="19" applyNumberFormat="1" applyFont="1" applyBorder="1" applyAlignment="1">
      <alignment horizontal="center" vertical="center"/>
    </xf>
    <xf numFmtId="49" fontId="21" fillId="0" borderId="8" xfId="19" applyNumberFormat="1" applyFont="1" applyBorder="1" applyAlignment="1">
      <alignment horizontal="center" vertical="center"/>
    </xf>
    <xf numFmtId="0" fontId="1" fillId="0" borderId="8" xfId="19" applyFont="1" applyBorder="1" applyAlignment="1">
      <alignment horizontal="left" vertical="center" wrapText="1"/>
    </xf>
    <xf numFmtId="0" fontId="1" fillId="0" borderId="7" xfId="19" applyFont="1" applyBorder="1" applyAlignment="1">
      <alignment horizontal="left" vertical="center" wrapText="1"/>
    </xf>
    <xf numFmtId="49" fontId="21" fillId="0" borderId="6" xfId="19" applyNumberFormat="1" applyFont="1" applyBorder="1" applyAlignment="1">
      <alignment horizontal="center" vertical="center"/>
    </xf>
    <xf numFmtId="0" fontId="1" fillId="0" borderId="8" xfId="19" applyFont="1" applyBorder="1" applyAlignment="1">
      <alignment horizontal="left" wrapText="1"/>
    </xf>
    <xf numFmtId="0" fontId="1" fillId="0" borderId="6" xfId="19" applyFont="1" applyBorder="1" applyAlignment="1">
      <alignment horizontal="left" wrapText="1"/>
    </xf>
    <xf numFmtId="0" fontId="1" fillId="0" borderId="7" xfId="19" applyFont="1" applyBorder="1" applyAlignment="1">
      <alignment horizontal="left" wrapText="1"/>
    </xf>
    <xf numFmtId="0" fontId="20" fillId="0" borderId="16" xfId="19" applyFont="1" applyBorder="1" applyAlignment="1">
      <alignment horizontal="center" vertical="center" wrapText="1"/>
    </xf>
    <xf numFmtId="0" fontId="20" fillId="0" borderId="5" xfId="19" applyFont="1" applyBorder="1" applyAlignment="1">
      <alignment horizontal="center" vertical="center" wrapText="1"/>
    </xf>
    <xf numFmtId="0" fontId="20" fillId="0" borderId="48" xfId="19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2" fillId="2" borderId="23" xfId="19" applyFont="1" applyFill="1" applyBorder="1" applyAlignment="1">
      <alignment horizontal="left"/>
    </xf>
    <xf numFmtId="0" fontId="2" fillId="2" borderId="1" xfId="19" applyFont="1" applyFill="1" applyBorder="1" applyAlignment="1">
      <alignment horizontal="left"/>
    </xf>
    <xf numFmtId="0" fontId="2" fillId="0" borderId="0" xfId="19" applyFont="1" applyAlignment="1">
      <alignment horizontal="left"/>
    </xf>
    <xf numFmtId="0" fontId="2" fillId="0" borderId="0" xfId="19" applyFont="1" applyBorder="1" applyAlignment="1">
      <alignment/>
    </xf>
    <xf numFmtId="0" fontId="27" fillId="0" borderId="0" xfId="0" applyFont="1" applyAlignment="1">
      <alignment/>
    </xf>
    <xf numFmtId="0" fontId="20" fillId="0" borderId="26" xfId="19" applyFont="1" applyBorder="1" applyAlignment="1">
      <alignment horizontal="center" vertical="center"/>
    </xf>
    <xf numFmtId="0" fontId="20" fillId="0" borderId="29" xfId="19" applyFont="1" applyBorder="1" applyAlignment="1">
      <alignment horizontal="center" vertical="center"/>
    </xf>
    <xf numFmtId="0" fontId="20" fillId="0" borderId="27" xfId="19" applyFont="1" applyBorder="1" applyAlignment="1">
      <alignment horizontal="center" vertical="center"/>
    </xf>
    <xf numFmtId="0" fontId="20" fillId="0" borderId="20" xfId="19" applyFont="1" applyBorder="1" applyAlignment="1">
      <alignment horizontal="center" vertical="center"/>
    </xf>
    <xf numFmtId="0" fontId="6" fillId="0" borderId="8" xfId="19" applyFont="1" applyBorder="1" applyAlignment="1">
      <alignment horizontal="left" vertical="center"/>
    </xf>
    <xf numFmtId="0" fontId="6" fillId="0" borderId="7" xfId="19" applyFont="1" applyBorder="1" applyAlignment="1">
      <alignment horizontal="left" vertical="center"/>
    </xf>
    <xf numFmtId="0" fontId="20" fillId="0" borderId="8" xfId="19" applyFont="1" applyBorder="1" applyAlignment="1">
      <alignment horizontal="center" vertical="center"/>
    </xf>
    <xf numFmtId="0" fontId="20" fillId="0" borderId="7" xfId="19" applyFont="1" applyBorder="1" applyAlignment="1">
      <alignment horizontal="center" vertical="center"/>
    </xf>
    <xf numFmtId="0" fontId="21" fillId="0" borderId="115" xfId="19" applyFont="1" applyBorder="1" applyAlignment="1" applyProtection="1">
      <alignment horizontal="center" vertical="center"/>
      <protection/>
    </xf>
    <xf numFmtId="49" fontId="21" fillId="0" borderId="116" xfId="19" applyNumberFormat="1" applyFont="1" applyBorder="1" applyAlignment="1" applyProtection="1">
      <alignment horizontal="center" vertical="center"/>
      <protection/>
    </xf>
    <xf numFmtId="0" fontId="21" fillId="0" borderId="103" xfId="19" applyFont="1" applyFill="1" applyBorder="1" applyAlignment="1" applyProtection="1">
      <alignment horizontal="center" vertical="center"/>
      <protection/>
    </xf>
    <xf numFmtId="0" fontId="21" fillId="0" borderId="79" xfId="19" applyFont="1" applyBorder="1" applyAlignment="1" applyProtection="1">
      <alignment horizontal="center" vertical="center"/>
      <protection/>
    </xf>
    <xf numFmtId="0" fontId="21" fillId="0" borderId="56" xfId="19" applyFont="1" applyBorder="1" applyAlignment="1" applyProtection="1">
      <alignment horizontal="center" vertical="center"/>
      <protection/>
    </xf>
    <xf numFmtId="0" fontId="21" fillId="0" borderId="58" xfId="19" applyFont="1" applyBorder="1" applyAlignment="1" applyProtection="1">
      <alignment horizontal="center" vertical="center"/>
      <protection/>
    </xf>
    <xf numFmtId="0" fontId="21" fillId="0" borderId="71" xfId="19" applyFont="1" applyBorder="1" applyAlignment="1" applyProtection="1">
      <alignment horizontal="center" vertical="center"/>
      <protection/>
    </xf>
    <xf numFmtId="0" fontId="21" fillId="0" borderId="117" xfId="19" applyFont="1" applyBorder="1" applyAlignment="1" applyProtection="1">
      <alignment horizontal="center" vertical="center"/>
      <protection/>
    </xf>
    <xf numFmtId="0" fontId="24" fillId="0" borderId="60" xfId="19" applyFont="1" applyBorder="1" applyAlignment="1" applyProtection="1">
      <alignment horizontal="center" vertical="center"/>
      <protection/>
    </xf>
    <xf numFmtId="0" fontId="24" fillId="0" borderId="118" xfId="19" applyFont="1" applyBorder="1" applyAlignment="1" applyProtection="1">
      <alignment horizontal="center" vertical="center"/>
      <protection/>
    </xf>
    <xf numFmtId="0" fontId="24" fillId="0" borderId="55" xfId="19" applyFont="1" applyBorder="1" applyAlignment="1" applyProtection="1">
      <alignment horizontal="center" vertical="center"/>
      <protection/>
    </xf>
    <xf numFmtId="0" fontId="24" fillId="0" borderId="56" xfId="19" applyFont="1" applyBorder="1" applyAlignment="1" applyProtection="1">
      <alignment horizontal="center" vertical="center"/>
      <protection/>
    </xf>
    <xf numFmtId="0" fontId="24" fillId="0" borderId="119" xfId="19" applyFont="1" applyBorder="1" applyAlignment="1" applyProtection="1">
      <alignment horizontal="center"/>
      <protection/>
    </xf>
    <xf numFmtId="0" fontId="24" fillId="0" borderId="75" xfId="19" applyFont="1" applyBorder="1" applyAlignment="1" applyProtection="1">
      <alignment horizontal="center"/>
      <protection/>
    </xf>
    <xf numFmtId="0" fontId="24" fillId="0" borderId="76" xfId="19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bud_zal" xfId="18"/>
    <cellStyle name="Normalny_gfam4-mikolaj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PI\WPI%202004-2006%20wersja%20do%20publikacji-po%20aktualizacji5.10.2004\Tabele%20do%20WPI%202004-2006%20bez%20Gr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INDOWS\Pulpit\WPI\WPI%202004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1-doch"/>
      <sheetName val="Wyk2-doch"/>
      <sheetName val="Wyk3-doch"/>
      <sheetName val="Wyk1-wyd"/>
      <sheetName val="Wyk2-wyd"/>
      <sheetName val="Dochody"/>
      <sheetName val="Wydatki"/>
      <sheetName val="prognozy-d"/>
      <sheetName val="prognozy-w"/>
      <sheetName val="prognozy-w2"/>
      <sheetName val="kredyt"/>
      <sheetName val="Arkusz1"/>
      <sheetName val="inwestycje1"/>
      <sheetName val="kredyt-plan"/>
      <sheetName val="zadluzenie"/>
      <sheetName val="saldo1-n"/>
      <sheetName val="kredyt-plan3"/>
      <sheetName val="saldo1"/>
      <sheetName val="saldo2"/>
      <sheetName val="saldo3"/>
      <sheetName val="inwestycje-plan_W1"/>
      <sheetName val="inwestycje-plan_W1-2"/>
      <sheetName val="inwestycje-plan_W2"/>
      <sheetName val="prognozy_w2"/>
    </sheetNames>
    <sheetDataSet>
      <sheetData sheetId="9">
        <row r="51">
          <cell r="G51">
            <v>0.03</v>
          </cell>
          <cell r="H51">
            <v>0.04</v>
          </cell>
          <cell r="I51">
            <v>0.03</v>
          </cell>
          <cell r="J51">
            <v>0.03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nozy_w2"/>
      <sheetName val="saldo2_n"/>
      <sheetName val="propozycja inwestycji"/>
      <sheetName val="inwestycje_plan_W1"/>
    </sheetNames>
    <sheetDataSet>
      <sheetData sheetId="3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N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workbookViewId="0" topLeftCell="A1">
      <selection activeCell="M108" sqref="M108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7.7109375" style="1" customWidth="1"/>
    <col min="4" max="4" width="37.57421875" style="1" customWidth="1"/>
    <col min="5" max="5" width="9.421875" style="1" customWidth="1"/>
    <col min="6" max="6" width="15.00390625" style="3" customWidth="1"/>
    <col min="7" max="7" width="17.28125" style="1" hidden="1" customWidth="1"/>
    <col min="8" max="8" width="12.57421875" style="3" hidden="1" customWidth="1"/>
    <col min="9" max="9" width="22.28125" style="1" customWidth="1"/>
    <col min="10" max="10" width="10.7109375" style="1" customWidth="1"/>
    <col min="11" max="14" width="11.140625" style="1" customWidth="1"/>
    <col min="15" max="15" width="6.57421875" style="1" hidden="1" customWidth="1"/>
    <col min="16" max="16" width="6.421875" style="1" hidden="1" customWidth="1"/>
    <col min="17" max="17" width="9.140625" style="1" hidden="1" customWidth="1"/>
    <col min="18" max="18" width="14.28125" style="1" customWidth="1"/>
    <col min="19" max="20" width="10.140625" style="127" bestFit="1" customWidth="1"/>
    <col min="21" max="16384" width="9.140625" style="1" customWidth="1"/>
  </cols>
  <sheetData>
    <row r="1" spans="3:18" ht="15.75">
      <c r="C1" s="153" t="s">
        <v>68</v>
      </c>
      <c r="D1" s="153"/>
      <c r="E1" s="153"/>
      <c r="F1" s="153"/>
      <c r="G1" s="2"/>
      <c r="M1" s="4"/>
      <c r="O1" s="5"/>
      <c r="P1" s="5"/>
      <c r="Q1" s="6"/>
      <c r="R1" s="6"/>
    </row>
    <row r="2" spans="4:18" ht="15.75">
      <c r="D2" s="2"/>
      <c r="F2" s="2"/>
      <c r="G2" s="2"/>
      <c r="L2" s="5"/>
      <c r="O2" s="7" t="s">
        <v>0</v>
      </c>
      <c r="Q2" s="8"/>
      <c r="R2" s="8"/>
    </row>
    <row r="3" spans="11:18" ht="13.5" customHeight="1" thickBot="1">
      <c r="K3" s="124">
        <f>+K4</f>
        <v>0</v>
      </c>
      <c r="L3" s="124">
        <f>+K4+L4</f>
        <v>0</v>
      </c>
      <c r="M3" s="124">
        <f>+L3+M4</f>
        <v>0</v>
      </c>
      <c r="N3" s="124">
        <f>+M3+N4</f>
        <v>0</v>
      </c>
      <c r="O3" s="124">
        <f>+N3+O4</f>
        <v>0</v>
      </c>
      <c r="P3" s="124">
        <f>+O3+P4</f>
        <v>0</v>
      </c>
      <c r="Q3" s="9">
        <f>+P3+Q4</f>
        <v>0</v>
      </c>
      <c r="R3" s="9"/>
    </row>
    <row r="4" spans="1:20" s="14" customFormat="1" ht="18.75" customHeight="1" thickBot="1" thickTop="1">
      <c r="A4" s="390" t="s">
        <v>31</v>
      </c>
      <c r="B4" s="391"/>
      <c r="C4" s="391"/>
      <c r="D4" s="391"/>
      <c r="E4" s="10"/>
      <c r="F4" s="11"/>
      <c r="G4" s="10"/>
      <c r="H4" s="12"/>
      <c r="I4" s="13"/>
      <c r="J4" s="13"/>
      <c r="K4" s="125"/>
      <c r="L4" s="125"/>
      <c r="M4" s="125"/>
      <c r="N4" s="125"/>
      <c r="O4" s="125"/>
      <c r="P4" s="126"/>
      <c r="R4" s="144"/>
      <c r="S4" s="143"/>
      <c r="T4" s="137"/>
    </row>
    <row r="5" spans="1:20" ht="17.25" customHeight="1" thickTop="1">
      <c r="A5" s="348" t="s">
        <v>51</v>
      </c>
      <c r="B5" s="330" t="s">
        <v>61</v>
      </c>
      <c r="C5" s="330" t="s">
        <v>62</v>
      </c>
      <c r="D5" s="323" t="s">
        <v>69</v>
      </c>
      <c r="E5" s="15" t="s">
        <v>52</v>
      </c>
      <c r="F5" s="16" t="s">
        <v>54</v>
      </c>
      <c r="G5" s="16"/>
      <c r="H5" s="16"/>
      <c r="I5" s="141" t="s">
        <v>4</v>
      </c>
      <c r="J5" s="350" t="s">
        <v>5</v>
      </c>
      <c r="K5" s="351"/>
      <c r="L5" s="351"/>
      <c r="M5" s="352"/>
      <c r="N5" s="353"/>
      <c r="O5" s="138"/>
      <c r="P5" s="139"/>
      <c r="Q5" s="17"/>
      <c r="R5" s="340" t="s">
        <v>58</v>
      </c>
      <c r="S5" s="130"/>
      <c r="T5" s="136"/>
    </row>
    <row r="6" spans="1:20" ht="17.25" customHeight="1" thickBot="1">
      <c r="A6" s="349"/>
      <c r="B6" s="322"/>
      <c r="C6" s="322"/>
      <c r="D6" s="331"/>
      <c r="E6" s="18" t="s">
        <v>53</v>
      </c>
      <c r="F6" s="19" t="s">
        <v>60</v>
      </c>
      <c r="G6" s="19"/>
      <c r="H6" s="19"/>
      <c r="I6" s="162" t="s">
        <v>6</v>
      </c>
      <c r="J6" s="110" t="s">
        <v>71</v>
      </c>
      <c r="K6" s="20">
        <v>2009</v>
      </c>
      <c r="L6" s="20">
        <v>2010</v>
      </c>
      <c r="M6" s="20">
        <f>+L6+1</f>
        <v>2011</v>
      </c>
      <c r="N6" s="110">
        <f>+M6+1</f>
        <v>2012</v>
      </c>
      <c r="O6" s="110">
        <f>+N6+1</f>
        <v>2013</v>
      </c>
      <c r="P6" s="21">
        <v>2013</v>
      </c>
      <c r="R6" s="341"/>
      <c r="S6" s="130"/>
      <c r="T6" s="136"/>
    </row>
    <row r="7" spans="1:21" s="256" customFormat="1" ht="18.75" customHeight="1" thickBot="1" thickTop="1">
      <c r="A7" s="342" t="s">
        <v>25</v>
      </c>
      <c r="B7" s="343" t="s">
        <v>65</v>
      </c>
      <c r="C7" s="344" t="s">
        <v>66</v>
      </c>
      <c r="D7" s="345" t="s">
        <v>72</v>
      </c>
      <c r="E7" s="346" t="s">
        <v>55</v>
      </c>
      <c r="F7" s="250">
        <f>J7+K7+L7+M7+N7</f>
        <v>3676887</v>
      </c>
      <c r="G7" s="251"/>
      <c r="H7" s="251"/>
      <c r="I7" s="252" t="s">
        <v>7</v>
      </c>
      <c r="J7" s="253">
        <v>75132</v>
      </c>
      <c r="K7" s="253">
        <v>2081659</v>
      </c>
      <c r="L7" s="254">
        <v>1520096</v>
      </c>
      <c r="M7" s="254">
        <v>0</v>
      </c>
      <c r="N7" s="284">
        <v>0</v>
      </c>
      <c r="O7" s="251">
        <v>0</v>
      </c>
      <c r="P7" s="255">
        <v>0</v>
      </c>
      <c r="R7" s="347" t="s">
        <v>59</v>
      </c>
      <c r="S7" s="257"/>
      <c r="T7" s="257"/>
      <c r="U7" s="258"/>
    </row>
    <row r="8" spans="1:20" s="266" customFormat="1" ht="14.25" customHeight="1" thickTop="1">
      <c r="A8" s="342"/>
      <c r="B8" s="343"/>
      <c r="C8" s="344"/>
      <c r="D8" s="345"/>
      <c r="E8" s="346"/>
      <c r="F8" s="259"/>
      <c r="G8" s="260"/>
      <c r="H8" s="261"/>
      <c r="I8" s="262" t="s">
        <v>74</v>
      </c>
      <c r="J8" s="263">
        <v>64504</v>
      </c>
      <c r="K8" s="263">
        <v>670000</v>
      </c>
      <c r="L8" s="264">
        <v>228014</v>
      </c>
      <c r="M8" s="264">
        <v>0</v>
      </c>
      <c r="N8" s="264">
        <f>N7*0.15</f>
        <v>0</v>
      </c>
      <c r="O8" s="264">
        <v>0</v>
      </c>
      <c r="P8" s="265">
        <f>P7*0.15</f>
        <v>0</v>
      </c>
      <c r="R8" s="347"/>
      <c r="S8" s="257"/>
      <c r="T8" s="257"/>
    </row>
    <row r="9" spans="1:20" s="273" customFormat="1" ht="19.5" customHeight="1">
      <c r="A9" s="403" t="s">
        <v>26</v>
      </c>
      <c r="B9" s="404" t="s">
        <v>63</v>
      </c>
      <c r="C9" s="337" t="s">
        <v>64</v>
      </c>
      <c r="D9" s="357" t="s">
        <v>49</v>
      </c>
      <c r="E9" s="332" t="s">
        <v>84</v>
      </c>
      <c r="F9" s="250">
        <f>J9+K9+L9+M9+N9</f>
        <v>1748410</v>
      </c>
      <c r="G9" s="267"/>
      <c r="H9" s="267"/>
      <c r="I9" s="268" t="s">
        <v>7</v>
      </c>
      <c r="J9" s="269">
        <v>27410</v>
      </c>
      <c r="K9" s="270">
        <v>1260000</v>
      </c>
      <c r="L9" s="269">
        <v>461000</v>
      </c>
      <c r="M9" s="271">
        <v>0</v>
      </c>
      <c r="N9" s="271">
        <v>0</v>
      </c>
      <c r="O9" s="271">
        <v>0</v>
      </c>
      <c r="P9" s="272">
        <v>0</v>
      </c>
      <c r="R9" s="354" t="s">
        <v>59</v>
      </c>
      <c r="S9" s="257"/>
      <c r="T9" s="257"/>
    </row>
    <row r="10" spans="1:20" s="266" customFormat="1" ht="17.25" customHeight="1">
      <c r="A10" s="403"/>
      <c r="B10" s="404"/>
      <c r="C10" s="337"/>
      <c r="D10" s="357"/>
      <c r="E10" s="332"/>
      <c r="F10" s="259" t="s">
        <v>75</v>
      </c>
      <c r="G10" s="260"/>
      <c r="H10" s="260"/>
      <c r="I10" s="262" t="s">
        <v>74</v>
      </c>
      <c r="J10" s="264">
        <v>27410</v>
      </c>
      <c r="K10" s="263">
        <v>860000</v>
      </c>
      <c r="L10" s="264">
        <v>361000</v>
      </c>
      <c r="M10" s="264">
        <v>0</v>
      </c>
      <c r="N10" s="264">
        <v>0</v>
      </c>
      <c r="O10" s="264">
        <v>0</v>
      </c>
      <c r="P10" s="265">
        <v>0</v>
      </c>
      <c r="Q10" s="274"/>
      <c r="R10" s="354"/>
      <c r="S10" s="257"/>
      <c r="T10" s="257"/>
    </row>
    <row r="11" spans="1:20" s="266" customFormat="1" ht="17.25" customHeight="1">
      <c r="A11" s="339" t="s">
        <v>27</v>
      </c>
      <c r="B11" s="337" t="s">
        <v>65</v>
      </c>
      <c r="C11" s="337" t="s">
        <v>66</v>
      </c>
      <c r="D11" s="355" t="s">
        <v>76</v>
      </c>
      <c r="E11" s="405" t="s">
        <v>56</v>
      </c>
      <c r="F11" s="275">
        <f>J11+K11+L11+M11+N11</f>
        <v>1727100</v>
      </c>
      <c r="G11" s="276"/>
      <c r="H11" s="276"/>
      <c r="I11" s="268" t="s">
        <v>7</v>
      </c>
      <c r="J11" s="254">
        <v>48100</v>
      </c>
      <c r="K11" s="253">
        <v>1679000</v>
      </c>
      <c r="L11" s="253">
        <v>0</v>
      </c>
      <c r="M11" s="253">
        <v>0</v>
      </c>
      <c r="N11" s="276">
        <v>0</v>
      </c>
      <c r="O11" s="277">
        <v>0</v>
      </c>
      <c r="P11" s="278"/>
      <c r="Q11" s="274"/>
      <c r="R11" s="354" t="s">
        <v>59</v>
      </c>
      <c r="S11" s="257"/>
      <c r="T11" s="257"/>
    </row>
    <row r="12" spans="1:20" s="266" customFormat="1" ht="21" customHeight="1">
      <c r="A12" s="339"/>
      <c r="B12" s="337"/>
      <c r="C12" s="337"/>
      <c r="D12" s="355"/>
      <c r="E12" s="405"/>
      <c r="F12" s="279"/>
      <c r="G12" s="276"/>
      <c r="H12" s="276"/>
      <c r="I12" s="262" t="s">
        <v>74</v>
      </c>
      <c r="J12" s="264">
        <v>26000</v>
      </c>
      <c r="K12" s="263">
        <v>710000</v>
      </c>
      <c r="L12" s="263">
        <v>0</v>
      </c>
      <c r="M12" s="263">
        <v>0</v>
      </c>
      <c r="N12" s="264">
        <v>0</v>
      </c>
      <c r="O12" s="264">
        <v>0</v>
      </c>
      <c r="P12" s="278"/>
      <c r="Q12" s="274"/>
      <c r="R12" s="354"/>
      <c r="S12" s="257"/>
      <c r="T12" s="257"/>
    </row>
    <row r="13" spans="1:20" s="266" customFormat="1" ht="28.5" customHeight="1" thickBot="1">
      <c r="A13" s="338" t="s">
        <v>77</v>
      </c>
      <c r="B13" s="408">
        <v>750</v>
      </c>
      <c r="C13" s="408">
        <v>75023</v>
      </c>
      <c r="D13" s="355" t="s">
        <v>78</v>
      </c>
      <c r="E13" s="356" t="s">
        <v>79</v>
      </c>
      <c r="F13" s="280">
        <f>J13+K13+L13+M13+N13</f>
        <v>539500</v>
      </c>
      <c r="G13" s="269"/>
      <c r="H13" s="269"/>
      <c r="I13" s="281" t="s">
        <v>7</v>
      </c>
      <c r="J13" s="269">
        <v>20000</v>
      </c>
      <c r="K13" s="253">
        <v>426371</v>
      </c>
      <c r="L13" s="254">
        <v>93129</v>
      </c>
      <c r="M13" s="271">
        <v>0</v>
      </c>
      <c r="N13" s="271">
        <v>0</v>
      </c>
      <c r="O13" s="271">
        <v>0</v>
      </c>
      <c r="P13" s="282"/>
      <c r="Q13" s="273"/>
      <c r="R13" s="354" t="s">
        <v>59</v>
      </c>
      <c r="S13" s="257"/>
      <c r="T13" s="257"/>
    </row>
    <row r="14" spans="1:20" s="266" customFormat="1" ht="32.25" customHeight="1" thickTop="1">
      <c r="A14" s="339"/>
      <c r="B14" s="409"/>
      <c r="C14" s="409"/>
      <c r="D14" s="355"/>
      <c r="E14" s="356"/>
      <c r="F14" s="259"/>
      <c r="G14" s="260"/>
      <c r="H14" s="260"/>
      <c r="I14" s="262" t="s">
        <v>74</v>
      </c>
      <c r="J14" s="264">
        <v>20000</v>
      </c>
      <c r="K14" s="263">
        <v>273371</v>
      </c>
      <c r="L14" s="263">
        <v>13969</v>
      </c>
      <c r="M14" s="263">
        <v>0</v>
      </c>
      <c r="N14" s="263">
        <v>0</v>
      </c>
      <c r="O14" s="264">
        <v>0</v>
      </c>
      <c r="P14" s="283"/>
      <c r="Q14" s="274"/>
      <c r="R14" s="354"/>
      <c r="S14" s="257"/>
      <c r="T14" s="257"/>
    </row>
    <row r="15" spans="1:20" s="266" customFormat="1" ht="21" customHeight="1" thickBot="1">
      <c r="A15" s="403" t="s">
        <v>85</v>
      </c>
      <c r="B15" s="408">
        <v>801</v>
      </c>
      <c r="C15" s="408">
        <v>80195</v>
      </c>
      <c r="D15" s="360" t="s">
        <v>94</v>
      </c>
      <c r="E15" s="358" t="s">
        <v>56</v>
      </c>
      <c r="F15" s="280">
        <f>J15+K15+L15+M15+N15</f>
        <v>134900</v>
      </c>
      <c r="G15" s="276"/>
      <c r="H15" s="276"/>
      <c r="I15" s="268" t="s">
        <v>7</v>
      </c>
      <c r="J15" s="276">
        <v>54180</v>
      </c>
      <c r="K15" s="317">
        <v>80720</v>
      </c>
      <c r="L15" s="317">
        <v>0</v>
      </c>
      <c r="M15" s="317"/>
      <c r="N15" s="317">
        <v>0</v>
      </c>
      <c r="O15" s="276"/>
      <c r="P15" s="318"/>
      <c r="Q15" s="274"/>
      <c r="R15" s="354" t="s">
        <v>87</v>
      </c>
      <c r="S15" s="257"/>
      <c r="T15" s="257"/>
    </row>
    <row r="16" spans="1:20" s="266" customFormat="1" ht="21" customHeight="1" thickTop="1">
      <c r="A16" s="410"/>
      <c r="B16" s="332"/>
      <c r="C16" s="332"/>
      <c r="D16" s="361"/>
      <c r="E16" s="359"/>
      <c r="F16" s="279"/>
      <c r="G16" s="276"/>
      <c r="H16" s="276"/>
      <c r="I16" s="262" t="s">
        <v>74</v>
      </c>
      <c r="J16" s="276">
        <v>0</v>
      </c>
      <c r="K16" s="317">
        <v>0</v>
      </c>
      <c r="L16" s="317"/>
      <c r="M16" s="317"/>
      <c r="N16" s="317"/>
      <c r="O16" s="276"/>
      <c r="P16" s="318"/>
      <c r="Q16" s="274"/>
      <c r="R16" s="354"/>
      <c r="S16" s="257"/>
      <c r="T16" s="257"/>
    </row>
    <row r="17" spans="1:20" s="266" customFormat="1" ht="32.25" customHeight="1" thickBot="1">
      <c r="A17" s="403" t="s">
        <v>86</v>
      </c>
      <c r="B17" s="408">
        <v>852</v>
      </c>
      <c r="C17" s="408">
        <v>85295</v>
      </c>
      <c r="D17" s="360" t="s">
        <v>88</v>
      </c>
      <c r="E17" s="358">
        <v>2008</v>
      </c>
      <c r="F17" s="280">
        <f>J17+K17+L17+M17+N17</f>
        <v>24657</v>
      </c>
      <c r="G17" s="319"/>
      <c r="H17" s="319"/>
      <c r="I17" s="268" t="s">
        <v>7</v>
      </c>
      <c r="J17" s="319">
        <v>24657</v>
      </c>
      <c r="K17" s="320">
        <v>0</v>
      </c>
      <c r="L17" s="320">
        <v>0</v>
      </c>
      <c r="M17" s="320">
        <v>0</v>
      </c>
      <c r="N17" s="320">
        <v>0</v>
      </c>
      <c r="O17" s="276"/>
      <c r="P17" s="318"/>
      <c r="Q17" s="274"/>
      <c r="R17" s="316"/>
      <c r="S17" s="257"/>
      <c r="T17" s="257"/>
    </row>
    <row r="18" spans="1:20" s="266" customFormat="1" ht="32.25" customHeight="1" thickTop="1">
      <c r="A18" s="410"/>
      <c r="B18" s="332"/>
      <c r="C18" s="332"/>
      <c r="D18" s="361"/>
      <c r="E18" s="359"/>
      <c r="F18" s="279"/>
      <c r="G18" s="276"/>
      <c r="H18" s="276"/>
      <c r="I18" s="262" t="s">
        <v>74</v>
      </c>
      <c r="J18" s="260">
        <v>2589</v>
      </c>
      <c r="K18" s="321">
        <v>0</v>
      </c>
      <c r="L18" s="321">
        <v>0</v>
      </c>
      <c r="M18" s="321">
        <v>0</v>
      </c>
      <c r="N18" s="317">
        <v>0</v>
      </c>
      <c r="O18" s="276"/>
      <c r="P18" s="318"/>
      <c r="Q18" s="274"/>
      <c r="R18" s="316"/>
      <c r="S18" s="257"/>
      <c r="T18" s="257"/>
    </row>
    <row r="19" spans="1:20" s="273" customFormat="1" ht="24.75" customHeight="1" thickBot="1">
      <c r="A19" s="406" t="s">
        <v>89</v>
      </c>
      <c r="B19" s="407">
        <v>750</v>
      </c>
      <c r="C19" s="407">
        <v>75023</v>
      </c>
      <c r="D19" s="355" t="s">
        <v>90</v>
      </c>
      <c r="E19" s="356" t="s">
        <v>57</v>
      </c>
      <c r="F19" s="280">
        <f>J19+K19+L19+M19+N19</f>
        <v>115000</v>
      </c>
      <c r="G19" s="269"/>
      <c r="H19" s="269"/>
      <c r="I19" s="281" t="s">
        <v>7</v>
      </c>
      <c r="J19" s="267">
        <v>25000</v>
      </c>
      <c r="K19" s="253">
        <v>40000</v>
      </c>
      <c r="L19" s="254">
        <v>50000</v>
      </c>
      <c r="M19" s="254">
        <v>0</v>
      </c>
      <c r="N19" s="271">
        <v>0</v>
      </c>
      <c r="O19" s="271">
        <v>0</v>
      </c>
      <c r="P19" s="282"/>
      <c r="R19" s="354" t="s">
        <v>59</v>
      </c>
      <c r="S19" s="257"/>
      <c r="T19" s="257"/>
    </row>
    <row r="20" spans="1:20" s="266" customFormat="1" ht="26.25" customHeight="1" thickBot="1" thickTop="1">
      <c r="A20" s="338"/>
      <c r="B20" s="408"/>
      <c r="C20" s="408"/>
      <c r="D20" s="355"/>
      <c r="E20" s="356"/>
      <c r="F20" s="259" t="s">
        <v>73</v>
      </c>
      <c r="G20" s="260"/>
      <c r="H20" s="260"/>
      <c r="I20" s="262" t="s">
        <v>74</v>
      </c>
      <c r="J20" s="264">
        <v>2500</v>
      </c>
      <c r="K20" s="263">
        <v>4000</v>
      </c>
      <c r="L20" s="263">
        <v>5000</v>
      </c>
      <c r="M20" s="263">
        <v>0</v>
      </c>
      <c r="N20" s="263">
        <v>0</v>
      </c>
      <c r="O20" s="264">
        <v>0</v>
      </c>
      <c r="P20" s="283"/>
      <c r="Q20" s="274"/>
      <c r="R20" s="354"/>
      <c r="S20" s="257"/>
      <c r="T20" s="257"/>
    </row>
    <row r="21" spans="3:20" ht="14.25" thickBot="1" thickTop="1">
      <c r="C21" s="149"/>
      <c r="D21" s="60" t="s">
        <v>9</v>
      </c>
      <c r="E21" s="61"/>
      <c r="F21" s="62"/>
      <c r="G21" s="140"/>
      <c r="H21" s="109"/>
      <c r="I21" s="165"/>
      <c r="J21" s="34">
        <f>+J7+J9+J11+J13+J15+J17+J19</f>
        <v>274479</v>
      </c>
      <c r="K21" s="34">
        <f aca="true" t="shared" si="0" ref="K21:N22">+K7+K9+K11+K13+K15+K17+K19</f>
        <v>5567750</v>
      </c>
      <c r="L21" s="34">
        <f t="shared" si="0"/>
        <v>2124225</v>
      </c>
      <c r="M21" s="34">
        <f t="shared" si="0"/>
        <v>0</v>
      </c>
      <c r="N21" s="34">
        <f t="shared" si="0"/>
        <v>0</v>
      </c>
      <c r="O21" s="34">
        <f aca="true" t="shared" si="1" ref="O21:Q22">+O7+O9+O11</f>
        <v>0</v>
      </c>
      <c r="P21" s="64">
        <f t="shared" si="1"/>
        <v>0</v>
      </c>
      <c r="Q21" s="63">
        <f t="shared" si="1"/>
        <v>0</v>
      </c>
      <c r="R21" s="145"/>
      <c r="S21" s="129"/>
      <c r="T21" s="129">
        <f aca="true" t="shared" si="2" ref="T21:T35">SUM(J21:P21)</f>
        <v>7966454</v>
      </c>
    </row>
    <row r="22" spans="3:20" ht="14.25" thickBot="1" thickTop="1">
      <c r="C22" s="36"/>
      <c r="D22" s="41" t="s">
        <v>11</v>
      </c>
      <c r="E22" s="42"/>
      <c r="F22" s="43"/>
      <c r="G22" s="155"/>
      <c r="H22" s="113"/>
      <c r="I22" s="42"/>
      <c r="J22" s="45">
        <f>+J8+J10+J12+J14+J16+J18+J20</f>
        <v>143003</v>
      </c>
      <c r="K22" s="45">
        <f t="shared" si="0"/>
        <v>2517371</v>
      </c>
      <c r="L22" s="45">
        <f t="shared" si="0"/>
        <v>607983</v>
      </c>
      <c r="M22" s="45">
        <f t="shared" si="0"/>
        <v>0</v>
      </c>
      <c r="N22" s="45">
        <f t="shared" si="0"/>
        <v>0</v>
      </c>
      <c r="O22" s="34">
        <f t="shared" si="1"/>
        <v>0</v>
      </c>
      <c r="P22" s="64">
        <f t="shared" si="1"/>
        <v>0</v>
      </c>
      <c r="Q22" s="63">
        <f t="shared" si="1"/>
        <v>0</v>
      </c>
      <c r="R22" s="146"/>
      <c r="S22" s="129"/>
      <c r="T22" s="129">
        <f t="shared" si="2"/>
        <v>3268357</v>
      </c>
    </row>
    <row r="23" spans="3:20" ht="19.5" thickBot="1" thickTop="1">
      <c r="C23" s="36"/>
      <c r="D23" s="285" t="s">
        <v>80</v>
      </c>
      <c r="E23" s="286"/>
      <c r="F23" s="287"/>
      <c r="G23" s="286"/>
      <c r="H23" s="288"/>
      <c r="I23" s="286"/>
      <c r="J23" s="289">
        <f aca="true" t="shared" si="3" ref="J23:O23">J22</f>
        <v>143003</v>
      </c>
      <c r="K23" s="289">
        <f t="shared" si="3"/>
        <v>2517371</v>
      </c>
      <c r="L23" s="290">
        <f t="shared" si="3"/>
        <v>607983</v>
      </c>
      <c r="M23" s="291">
        <f t="shared" si="3"/>
        <v>0</v>
      </c>
      <c r="N23" s="293">
        <f t="shared" si="3"/>
        <v>0</v>
      </c>
      <c r="O23" s="292">
        <f t="shared" si="3"/>
        <v>0</v>
      </c>
      <c r="P23" s="40"/>
      <c r="Q23" s="40"/>
      <c r="R23" s="40"/>
      <c r="S23" s="129"/>
      <c r="T23" s="129"/>
    </row>
    <row r="24" spans="3:20" ht="14.25" thickBot="1" thickTop="1">
      <c r="C24" s="36"/>
      <c r="D24" s="37"/>
      <c r="E24" s="38"/>
      <c r="F24" s="39"/>
      <c r="G24" s="38"/>
      <c r="H24" s="40"/>
      <c r="I24" s="38"/>
      <c r="J24" s="40"/>
      <c r="K24" s="40"/>
      <c r="L24" s="40"/>
      <c r="M24" s="40"/>
      <c r="N24" s="40"/>
      <c r="O24" s="111"/>
      <c r="P24" s="40"/>
      <c r="Q24" s="40"/>
      <c r="R24" s="40"/>
      <c r="S24" s="129"/>
      <c r="T24" s="129">
        <f t="shared" si="2"/>
        <v>0</v>
      </c>
    </row>
    <row r="25" spans="3:20" ht="13.5" thickTop="1">
      <c r="C25" s="38"/>
      <c r="D25" s="41" t="s">
        <v>12</v>
      </c>
      <c r="E25" s="42"/>
      <c r="F25" s="43"/>
      <c r="G25" s="42"/>
      <c r="H25" s="44"/>
      <c r="I25" s="42"/>
      <c r="J25" s="45">
        <f>+J21-J22</f>
        <v>131476</v>
      </c>
      <c r="K25" s="45">
        <f aca="true" t="shared" si="4" ref="K25:Q25">+K21-K22</f>
        <v>3050379</v>
      </c>
      <c r="L25" s="113">
        <f>+L21-L22</f>
        <v>1516242</v>
      </c>
      <c r="M25" s="45">
        <f t="shared" si="4"/>
        <v>0</v>
      </c>
      <c r="N25" s="46">
        <f t="shared" si="4"/>
        <v>0</v>
      </c>
      <c r="O25" s="294">
        <f t="shared" si="4"/>
        <v>0</v>
      </c>
      <c r="P25" s="46">
        <f t="shared" si="4"/>
        <v>0</v>
      </c>
      <c r="Q25" s="44">
        <f t="shared" si="4"/>
        <v>0</v>
      </c>
      <c r="R25" s="40"/>
      <c r="S25" s="129"/>
      <c r="T25" s="129">
        <f t="shared" si="2"/>
        <v>4698097</v>
      </c>
    </row>
    <row r="26" spans="3:20" ht="12.75">
      <c r="C26" s="38"/>
      <c r="D26" s="48" t="s">
        <v>13</v>
      </c>
      <c r="E26" s="38"/>
      <c r="F26" s="39"/>
      <c r="G26" s="38"/>
      <c r="H26" s="40"/>
      <c r="I26" s="38"/>
      <c r="J26" s="104"/>
      <c r="K26" s="22"/>
      <c r="L26" s="111"/>
      <c r="M26" s="22"/>
      <c r="N26" s="32"/>
      <c r="O26" s="295"/>
      <c r="P26" s="32"/>
      <c r="Q26" s="40"/>
      <c r="R26" s="40"/>
      <c r="S26" s="129"/>
      <c r="T26" s="129">
        <f t="shared" si="2"/>
        <v>0</v>
      </c>
    </row>
    <row r="27" spans="3:20" s="26" customFormat="1" ht="12" customHeight="1">
      <c r="C27" s="50"/>
      <c r="D27" s="179" t="s">
        <v>28</v>
      </c>
      <c r="E27" s="180"/>
      <c r="F27" s="181"/>
      <c r="G27" s="180"/>
      <c r="H27" s="181"/>
      <c r="I27" s="180"/>
      <c r="J27" s="182">
        <f>J7-J8</f>
        <v>10628</v>
      </c>
      <c r="K27" s="182">
        <f>K7-K8</f>
        <v>1411659</v>
      </c>
      <c r="L27" s="182">
        <f>L7-L8</f>
        <v>1292082</v>
      </c>
      <c r="M27" s="182">
        <f>M7-M8</f>
        <v>0</v>
      </c>
      <c r="N27" s="298">
        <f>N7-N8</f>
        <v>0</v>
      </c>
      <c r="O27" s="249">
        <v>0</v>
      </c>
      <c r="P27" s="53">
        <v>0</v>
      </c>
      <c r="Q27" s="51"/>
      <c r="R27" s="51"/>
      <c r="S27" s="129"/>
      <c r="T27" s="129">
        <f t="shared" si="2"/>
        <v>2714369</v>
      </c>
    </row>
    <row r="28" spans="3:20" s="26" customFormat="1" ht="12" customHeight="1">
      <c r="C28" s="50"/>
      <c r="D28" s="179" t="s">
        <v>29</v>
      </c>
      <c r="E28" s="180"/>
      <c r="F28" s="181"/>
      <c r="G28" s="180"/>
      <c r="H28" s="181"/>
      <c r="I28" s="180"/>
      <c r="J28" s="182">
        <f>J9-J10</f>
        <v>0</v>
      </c>
      <c r="K28" s="182">
        <f>K9-K10</f>
        <v>400000</v>
      </c>
      <c r="L28" s="182">
        <f>L9-L10</f>
        <v>100000</v>
      </c>
      <c r="M28" s="182">
        <f>M9-M10</f>
        <v>0</v>
      </c>
      <c r="N28" s="298">
        <f>N9-N10</f>
        <v>0</v>
      </c>
      <c r="O28" s="249"/>
      <c r="P28" s="53"/>
      <c r="Q28" s="51"/>
      <c r="R28" s="51"/>
      <c r="S28" s="129"/>
      <c r="T28" s="129"/>
    </row>
    <row r="29" spans="3:20" s="26" customFormat="1" ht="12" customHeight="1">
      <c r="C29" s="50"/>
      <c r="D29" s="179" t="s">
        <v>81</v>
      </c>
      <c r="E29" s="180"/>
      <c r="F29" s="181"/>
      <c r="G29" s="180"/>
      <c r="H29" s="181"/>
      <c r="I29" s="180"/>
      <c r="J29" s="182">
        <f>J11-J12</f>
        <v>22100</v>
      </c>
      <c r="K29" s="182">
        <f>K11-K12</f>
        <v>969000</v>
      </c>
      <c r="L29" s="182">
        <f>L11-L12</f>
        <v>0</v>
      </c>
      <c r="M29" s="182">
        <f>M11-M12</f>
        <v>0</v>
      </c>
      <c r="N29" s="298">
        <f>N11-N12</f>
        <v>0</v>
      </c>
      <c r="O29" s="249"/>
      <c r="P29" s="53"/>
      <c r="Q29" s="51"/>
      <c r="R29" s="51"/>
      <c r="S29" s="129"/>
      <c r="T29" s="129"/>
    </row>
    <row r="30" spans="3:20" s="26" customFormat="1" ht="12" customHeight="1">
      <c r="C30" s="50"/>
      <c r="D30" s="179" t="s">
        <v>82</v>
      </c>
      <c r="E30" s="180"/>
      <c r="F30" s="181"/>
      <c r="G30" s="180"/>
      <c r="H30" s="181"/>
      <c r="I30" s="180"/>
      <c r="J30" s="182">
        <f>J13-J14</f>
        <v>0</v>
      </c>
      <c r="K30" s="182">
        <f>K13-K14</f>
        <v>153000</v>
      </c>
      <c r="L30" s="182">
        <f>L13-L14</f>
        <v>79160</v>
      </c>
      <c r="M30" s="182">
        <f>M13-M14</f>
        <v>0</v>
      </c>
      <c r="N30" s="182">
        <f>N13-N14</f>
        <v>0</v>
      </c>
      <c r="O30" s="249"/>
      <c r="P30" s="53"/>
      <c r="Q30" s="51"/>
      <c r="R30" s="51"/>
      <c r="S30" s="129"/>
      <c r="T30" s="129"/>
    </row>
    <row r="31" spans="3:20" s="26" customFormat="1" ht="12" customHeight="1">
      <c r="C31" s="50"/>
      <c r="D31" s="179" t="s">
        <v>91</v>
      </c>
      <c r="E31" s="180"/>
      <c r="F31" s="181"/>
      <c r="G31" s="180"/>
      <c r="H31" s="181"/>
      <c r="I31" s="180"/>
      <c r="J31" s="182">
        <f>J15-J16</f>
        <v>54180</v>
      </c>
      <c r="K31" s="182">
        <f>K15-K16</f>
        <v>80720</v>
      </c>
      <c r="L31" s="182">
        <f>L15-L16</f>
        <v>0</v>
      </c>
      <c r="M31" s="182">
        <f>M15-M16</f>
        <v>0</v>
      </c>
      <c r="N31" s="182">
        <f>N15-N16</f>
        <v>0</v>
      </c>
      <c r="O31" s="249"/>
      <c r="P31" s="53"/>
      <c r="Q31" s="51"/>
      <c r="R31" s="51"/>
      <c r="S31" s="129"/>
      <c r="T31" s="129"/>
    </row>
    <row r="32" spans="3:20" s="26" customFormat="1" ht="12" customHeight="1">
      <c r="C32" s="50"/>
      <c r="D32" s="179" t="s">
        <v>92</v>
      </c>
      <c r="E32" s="180"/>
      <c r="F32" s="181"/>
      <c r="G32" s="180"/>
      <c r="H32" s="181"/>
      <c r="I32" s="180"/>
      <c r="J32" s="182">
        <f>J17-J18</f>
        <v>22068</v>
      </c>
      <c r="K32" s="182">
        <f>K17-K18</f>
        <v>0</v>
      </c>
      <c r="L32" s="182">
        <f>L17-L18</f>
        <v>0</v>
      </c>
      <c r="M32" s="182">
        <f>M17-M18</f>
        <v>0</v>
      </c>
      <c r="N32" s="182">
        <f>N17-N18</f>
        <v>0</v>
      </c>
      <c r="O32" s="249"/>
      <c r="P32" s="53"/>
      <c r="Q32" s="51"/>
      <c r="R32" s="51"/>
      <c r="S32" s="129"/>
      <c r="T32" s="129"/>
    </row>
    <row r="33" spans="3:20" s="26" customFormat="1" ht="13.5" customHeight="1" thickBot="1">
      <c r="C33" s="50"/>
      <c r="D33" s="184" t="s">
        <v>93</v>
      </c>
      <c r="E33" s="180"/>
      <c r="F33" s="181"/>
      <c r="G33" s="180"/>
      <c r="H33" s="181"/>
      <c r="I33" s="180"/>
      <c r="J33" s="182">
        <f>J19-J20</f>
        <v>22500</v>
      </c>
      <c r="K33" s="182">
        <f>K19-K20</f>
        <v>36000</v>
      </c>
      <c r="L33" s="182">
        <f>L19-L20</f>
        <v>45000</v>
      </c>
      <c r="M33" s="182">
        <f>M19-M20</f>
        <v>0</v>
      </c>
      <c r="N33" s="182">
        <f>N19-N20</f>
        <v>0</v>
      </c>
      <c r="O33" s="249">
        <v>0</v>
      </c>
      <c r="P33" s="53">
        <v>0</v>
      </c>
      <c r="Q33" s="51"/>
      <c r="R33" s="51"/>
      <c r="S33" s="129"/>
      <c r="T33" s="129">
        <f t="shared" si="2"/>
        <v>103500</v>
      </c>
    </row>
    <row r="34" spans="3:20" ht="13.5" hidden="1" thickBot="1">
      <c r="C34" s="38"/>
      <c r="D34" s="102" t="s">
        <v>14</v>
      </c>
      <c r="E34" s="54"/>
      <c r="F34" s="55"/>
      <c r="G34" s="54"/>
      <c r="H34" s="56"/>
      <c r="I34" s="54"/>
      <c r="J34" s="57">
        <v>0</v>
      </c>
      <c r="K34" s="57">
        <v>0</v>
      </c>
      <c r="L34" s="115"/>
      <c r="M34" s="57"/>
      <c r="N34" s="58"/>
      <c r="O34" s="296"/>
      <c r="P34" s="58"/>
      <c r="Q34" s="56"/>
      <c r="R34" s="40"/>
      <c r="S34" s="129"/>
      <c r="T34" s="129">
        <f t="shared" si="2"/>
        <v>0</v>
      </c>
    </row>
    <row r="35" spans="3:20" ht="14.25" thickBot="1" thickTop="1">
      <c r="C35" s="38"/>
      <c r="D35" s="60" t="s">
        <v>15</v>
      </c>
      <c r="E35" s="61"/>
      <c r="F35" s="62"/>
      <c r="G35" s="61"/>
      <c r="H35" s="63"/>
      <c r="I35" s="61"/>
      <c r="J35" s="34">
        <f>+J25-SUM(J27:J33)</f>
        <v>0</v>
      </c>
      <c r="K35" s="34">
        <f aca="true" t="shared" si="5" ref="K35:Q35">+K25-SUM(K27:K34)</f>
        <v>0</v>
      </c>
      <c r="L35" s="109">
        <f t="shared" si="5"/>
        <v>0</v>
      </c>
      <c r="M35" s="34">
        <f t="shared" si="5"/>
        <v>0</v>
      </c>
      <c r="N35" s="64">
        <f t="shared" si="5"/>
        <v>0</v>
      </c>
      <c r="O35" s="297">
        <f t="shared" si="5"/>
        <v>0</v>
      </c>
      <c r="P35" s="64">
        <f t="shared" si="5"/>
        <v>0</v>
      </c>
      <c r="Q35" s="63">
        <f t="shared" si="5"/>
        <v>0</v>
      </c>
      <c r="R35" s="40"/>
      <c r="S35" s="129"/>
      <c r="T35" s="129">
        <f t="shared" si="2"/>
        <v>0</v>
      </c>
    </row>
    <row r="36" spans="3:16" ht="13.5" thickTop="1">
      <c r="C36" s="38"/>
      <c r="D36" s="37"/>
      <c r="E36" s="38"/>
      <c r="F36" s="39"/>
      <c r="G36" s="38"/>
      <c r="H36" s="40"/>
      <c r="I36" s="38"/>
      <c r="J36" s="40"/>
      <c r="K36" s="40"/>
      <c r="L36" s="40"/>
      <c r="M36" s="40"/>
      <c r="N36" s="40"/>
      <c r="O36" s="40"/>
      <c r="P36" s="40"/>
    </row>
    <row r="37" spans="3:18" ht="15.75">
      <c r="C37" s="153" t="str">
        <f>C1</f>
        <v>Wydatki na projekty realizowane z niepodlegających zwrotowi środków ze źródeł zagranicznych</v>
      </c>
      <c r="D37" s="153"/>
      <c r="E37" s="153"/>
      <c r="F37" s="153"/>
      <c r="G37" s="2"/>
      <c r="M37" s="4"/>
      <c r="O37" s="5"/>
      <c r="P37" s="5"/>
      <c r="Q37" s="6"/>
      <c r="R37" s="6"/>
    </row>
    <row r="38" spans="4:18" ht="15.75">
      <c r="D38" s="2"/>
      <c r="F38" s="2"/>
      <c r="G38" s="2"/>
      <c r="L38" s="5"/>
      <c r="O38" s="7" t="s">
        <v>16</v>
      </c>
      <c r="Q38" s="8"/>
      <c r="R38" s="8"/>
    </row>
    <row r="39" spans="11:16" ht="13.5" thickBot="1">
      <c r="K39" s="124">
        <f>+K40</f>
        <v>0</v>
      </c>
      <c r="L39" s="124">
        <f>+K40+L40</f>
        <v>0.03</v>
      </c>
      <c r="M39" s="124">
        <f>+L39+M40</f>
        <v>0.07</v>
      </c>
      <c r="N39" s="124">
        <f>+M39+N40</f>
        <v>0.1</v>
      </c>
      <c r="O39" s="124">
        <f>+N39+O40</f>
        <v>0.13</v>
      </c>
      <c r="P39" s="124">
        <f>+O39+P40</f>
        <v>0.16</v>
      </c>
    </row>
    <row r="40" spans="1:20" s="14" customFormat="1" ht="19.5" customHeight="1" thickBot="1" thickTop="1">
      <c r="A40" s="390" t="s">
        <v>34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125">
        <f>+'[1]prognozy-w2'!G51</f>
        <v>0.03</v>
      </c>
      <c r="M40" s="125">
        <f>+'[1]prognozy-w2'!H51</f>
        <v>0.04</v>
      </c>
      <c r="N40" s="125">
        <f>+'[1]prognozy-w2'!I51</f>
        <v>0.03</v>
      </c>
      <c r="O40" s="125">
        <f>+'[1]prognozy-w2'!J51</f>
        <v>0.03</v>
      </c>
      <c r="P40" s="126">
        <v>0.03</v>
      </c>
      <c r="R40" s="147"/>
      <c r="S40" s="128"/>
      <c r="T40" s="128"/>
    </row>
    <row r="41" spans="1:18" ht="16.5" customHeight="1" thickTop="1">
      <c r="A41" s="348" t="s">
        <v>51</v>
      </c>
      <c r="B41" s="330" t="s">
        <v>61</v>
      </c>
      <c r="C41" s="330" t="s">
        <v>62</v>
      </c>
      <c r="D41" s="323" t="s">
        <v>69</v>
      </c>
      <c r="E41" s="15" t="s">
        <v>52</v>
      </c>
      <c r="F41" s="16" t="s">
        <v>54</v>
      </c>
      <c r="G41" s="16"/>
      <c r="H41" s="16"/>
      <c r="I41" s="141" t="s">
        <v>4</v>
      </c>
      <c r="J41" s="350" t="s">
        <v>5</v>
      </c>
      <c r="K41" s="351"/>
      <c r="L41" s="351"/>
      <c r="M41" s="352"/>
      <c r="N41" s="352"/>
      <c r="O41" s="138"/>
      <c r="P41" s="139"/>
      <c r="Q41" s="17"/>
      <c r="R41" s="340" t="s">
        <v>58</v>
      </c>
    </row>
    <row r="42" spans="1:18" ht="18" customHeight="1" thickBot="1">
      <c r="A42" s="367"/>
      <c r="B42" s="322"/>
      <c r="C42" s="322"/>
      <c r="D42" s="331"/>
      <c r="E42" s="18" t="s">
        <v>53</v>
      </c>
      <c r="F42" s="19" t="s">
        <v>60</v>
      </c>
      <c r="G42" s="19"/>
      <c r="H42" s="19"/>
      <c r="I42" s="162" t="s">
        <v>6</v>
      </c>
      <c r="J42" s="110" t="str">
        <f>J6</f>
        <v>do 2009</v>
      </c>
      <c r="K42" s="110">
        <f>K6</f>
        <v>2009</v>
      </c>
      <c r="L42" s="110">
        <f>L6</f>
        <v>2010</v>
      </c>
      <c r="M42" s="110">
        <f>M6</f>
        <v>2011</v>
      </c>
      <c r="N42" s="110">
        <f>N6</f>
        <v>2012</v>
      </c>
      <c r="O42" s="20">
        <f>+N42+1</f>
        <v>2013</v>
      </c>
      <c r="P42" s="21">
        <f>+O42+1</f>
        <v>2014</v>
      </c>
      <c r="R42" s="362"/>
    </row>
    <row r="43" spans="1:20" ht="25.5" customHeight="1" thickTop="1">
      <c r="A43" s="370" t="s">
        <v>95</v>
      </c>
      <c r="B43" s="373">
        <v>10</v>
      </c>
      <c r="C43" s="379" t="s">
        <v>96</v>
      </c>
      <c r="D43" s="383" t="s">
        <v>97</v>
      </c>
      <c r="E43" s="333" t="s">
        <v>98</v>
      </c>
      <c r="F43" s="27">
        <f>SUM(J43:N43)</f>
        <v>28841850</v>
      </c>
      <c r="G43" s="27"/>
      <c r="H43" s="27"/>
      <c r="I43" s="163" t="s">
        <v>7</v>
      </c>
      <c r="J43" s="28">
        <v>257384</v>
      </c>
      <c r="K43" s="28">
        <v>30000</v>
      </c>
      <c r="L43" s="28">
        <v>11891350</v>
      </c>
      <c r="M43" s="29">
        <v>10391350</v>
      </c>
      <c r="N43" s="112">
        <v>6271766</v>
      </c>
      <c r="O43" s="29"/>
      <c r="P43" s="30"/>
      <c r="Q43" s="3"/>
      <c r="R43" s="364"/>
      <c r="S43" s="129"/>
      <c r="T43" s="129">
        <f aca="true" t="shared" si="6" ref="T43:T59">SUM(J43:Q43)</f>
        <v>28841850</v>
      </c>
    </row>
    <row r="44" spans="1:20" ht="24" customHeight="1">
      <c r="A44" s="371"/>
      <c r="B44" s="374"/>
      <c r="C44" s="382"/>
      <c r="D44" s="384"/>
      <c r="E44" s="363"/>
      <c r="F44" s="27"/>
      <c r="G44" s="27"/>
      <c r="H44" s="27"/>
      <c r="I44" s="262" t="s">
        <v>74</v>
      </c>
      <c r="J44" s="27"/>
      <c r="K44" s="27"/>
      <c r="L44" s="27">
        <v>2406700</v>
      </c>
      <c r="M44" s="100">
        <v>2407676</v>
      </c>
      <c r="N44" s="118">
        <v>1172810</v>
      </c>
      <c r="O44" s="100"/>
      <c r="P44" s="135"/>
      <c r="Q44" s="3"/>
      <c r="R44" s="365"/>
      <c r="S44" s="129"/>
      <c r="T44" s="129"/>
    </row>
    <row r="45" spans="1:20" s="26" customFormat="1" ht="17.25" customHeight="1" thickBot="1">
      <c r="A45" s="372"/>
      <c r="B45" s="375"/>
      <c r="C45" s="378"/>
      <c r="D45" s="385"/>
      <c r="E45" s="334"/>
      <c r="F45" s="24"/>
      <c r="G45" s="24"/>
      <c r="H45" s="24"/>
      <c r="I45" s="262" t="s">
        <v>99</v>
      </c>
      <c r="J45" s="99">
        <v>257384</v>
      </c>
      <c r="K45" s="99">
        <v>30000</v>
      </c>
      <c r="L45" s="99">
        <v>1496366</v>
      </c>
      <c r="M45" s="99"/>
      <c r="N45" s="99">
        <v>280358</v>
      </c>
      <c r="O45" s="99"/>
      <c r="P45" s="131"/>
      <c r="Q45" s="31"/>
      <c r="R45" s="366"/>
      <c r="S45" s="129"/>
      <c r="T45" s="129">
        <f t="shared" si="6"/>
        <v>2064108</v>
      </c>
    </row>
    <row r="46" spans="1:20" s="26" customFormat="1" ht="18" customHeight="1" hidden="1">
      <c r="A46" s="371"/>
      <c r="B46" s="377"/>
      <c r="C46" s="379"/>
      <c r="D46" s="380"/>
      <c r="E46" s="333"/>
      <c r="F46" s="27"/>
      <c r="G46" s="52"/>
      <c r="H46" s="52"/>
      <c r="I46" s="164"/>
      <c r="J46" s="100"/>
      <c r="K46" s="100"/>
      <c r="L46" s="100"/>
      <c r="M46" s="100"/>
      <c r="N46" s="118"/>
      <c r="O46" s="100"/>
      <c r="P46" s="135"/>
      <c r="Q46" s="31"/>
      <c r="R46" s="368"/>
      <c r="S46" s="129"/>
      <c r="T46" s="129"/>
    </row>
    <row r="47" spans="1:20" s="26" customFormat="1" ht="20.25" customHeight="1" hidden="1">
      <c r="A47" s="376"/>
      <c r="B47" s="378"/>
      <c r="C47" s="378"/>
      <c r="D47" s="381"/>
      <c r="E47" s="334"/>
      <c r="F47" s="52"/>
      <c r="G47" s="52"/>
      <c r="H47" s="52"/>
      <c r="I47" s="166"/>
      <c r="J47" s="99"/>
      <c r="K47" s="99"/>
      <c r="L47" s="99"/>
      <c r="M47" s="116"/>
      <c r="N47" s="116"/>
      <c r="O47" s="116"/>
      <c r="P47" s="134"/>
      <c r="Q47" s="31"/>
      <c r="R47" s="369"/>
      <c r="S47" s="129"/>
      <c r="T47" s="129"/>
    </row>
    <row r="48" spans="1:20" ht="13.5" customHeight="1" hidden="1">
      <c r="A48" s="190"/>
      <c r="B48" s="191"/>
      <c r="C48" s="191"/>
      <c r="D48" s="192"/>
      <c r="E48" s="189"/>
      <c r="F48" s="28"/>
      <c r="G48" s="28"/>
      <c r="H48" s="28"/>
      <c r="I48" s="167"/>
      <c r="J48" s="28"/>
      <c r="K48" s="28"/>
      <c r="L48" s="28"/>
      <c r="M48" s="29"/>
      <c r="N48" s="112"/>
      <c r="O48" s="29"/>
      <c r="P48" s="30"/>
      <c r="R48" s="193"/>
      <c r="S48" s="129"/>
      <c r="T48" s="129"/>
    </row>
    <row r="49" spans="3:20" ht="14.25" thickBot="1" thickTop="1">
      <c r="C49" s="150"/>
      <c r="D49" s="148" t="s">
        <v>9</v>
      </c>
      <c r="E49" s="61"/>
      <c r="F49" s="62"/>
      <c r="G49" s="140"/>
      <c r="H49" s="109"/>
      <c r="I49" s="165"/>
      <c r="J49" s="34">
        <f>J43</f>
        <v>257384</v>
      </c>
      <c r="K49" s="34">
        <f>K43</f>
        <v>30000</v>
      </c>
      <c r="L49" s="34">
        <f>L43</f>
        <v>11891350</v>
      </c>
      <c r="M49" s="34">
        <f>M43</f>
        <v>10391350</v>
      </c>
      <c r="N49" s="34">
        <f>N43</f>
        <v>6271766</v>
      </c>
      <c r="O49" s="63" t="e">
        <f>+#REF!</f>
        <v>#REF!</v>
      </c>
      <c r="P49" s="64" t="e">
        <f>+#REF!</f>
        <v>#REF!</v>
      </c>
      <c r="R49" s="69"/>
      <c r="S49" s="129"/>
      <c r="T49" s="129" t="e">
        <f t="shared" si="6"/>
        <v>#REF!</v>
      </c>
    </row>
    <row r="50" spans="3:20" ht="14.25" thickBot="1" thickTop="1">
      <c r="C50" s="151"/>
      <c r="D50" s="157" t="s">
        <v>11</v>
      </c>
      <c r="E50" s="69"/>
      <c r="F50" s="158"/>
      <c r="G50" s="159"/>
      <c r="H50" s="122"/>
      <c r="I50" s="69"/>
      <c r="J50" s="45">
        <f>J44+J45</f>
        <v>257384</v>
      </c>
      <c r="K50" s="45">
        <f>K44+K45</f>
        <v>30000</v>
      </c>
      <c r="L50" s="45">
        <f>L44+L45</f>
        <v>3903066</v>
      </c>
      <c r="M50" s="45">
        <f>M44+M45</f>
        <v>2407676</v>
      </c>
      <c r="N50" s="45">
        <f>N44+N45</f>
        <v>1453168</v>
      </c>
      <c r="O50" s="63" t="e">
        <f>+#REF!</f>
        <v>#REF!</v>
      </c>
      <c r="P50" s="64" t="e">
        <f>+#REF!</f>
        <v>#REF!</v>
      </c>
      <c r="R50" s="38"/>
      <c r="S50" s="129"/>
      <c r="T50" s="129" t="e">
        <f t="shared" si="6"/>
        <v>#REF!</v>
      </c>
    </row>
    <row r="51" spans="3:20" ht="19.5" thickBot="1" thickTop="1">
      <c r="C51" s="36"/>
      <c r="D51" s="285" t="s">
        <v>80</v>
      </c>
      <c r="E51" s="299"/>
      <c r="F51" s="300"/>
      <c r="G51" s="299"/>
      <c r="H51" s="301"/>
      <c r="I51" s="302"/>
      <c r="J51" s="303">
        <f>J44</f>
        <v>0</v>
      </c>
      <c r="K51" s="303">
        <f>K44</f>
        <v>0</v>
      </c>
      <c r="L51" s="303">
        <f>L44</f>
        <v>2406700</v>
      </c>
      <c r="M51" s="303">
        <f>M44</f>
        <v>2407676</v>
      </c>
      <c r="N51" s="303">
        <f>N44</f>
        <v>1172810</v>
      </c>
      <c r="O51" s="40"/>
      <c r="P51" s="40"/>
      <c r="R51" s="38"/>
      <c r="S51" s="129"/>
      <c r="T51" s="129"/>
    </row>
    <row r="52" spans="3:20" ht="14.25" thickBot="1" thickTop="1">
      <c r="C52" s="36"/>
      <c r="D52" s="37"/>
      <c r="E52" s="38"/>
      <c r="F52" s="39"/>
      <c r="G52" s="38"/>
      <c r="H52" s="40"/>
      <c r="I52" s="38"/>
      <c r="J52" s="40"/>
      <c r="K52" s="40"/>
      <c r="L52" s="40"/>
      <c r="M52" s="40"/>
      <c r="N52" s="40"/>
      <c r="O52" s="40"/>
      <c r="P52" s="40"/>
      <c r="S52" s="129"/>
      <c r="T52" s="129">
        <f t="shared" si="6"/>
        <v>0</v>
      </c>
    </row>
    <row r="53" spans="3:20" ht="13.5" thickTop="1">
      <c r="C53" s="38"/>
      <c r="D53" s="41" t="s">
        <v>12</v>
      </c>
      <c r="E53" s="42"/>
      <c r="F53" s="43"/>
      <c r="G53" s="42"/>
      <c r="H53" s="44"/>
      <c r="I53" s="42"/>
      <c r="J53" s="45">
        <f>J49-J50</f>
        <v>0</v>
      </c>
      <c r="K53" s="45">
        <f>K49-K50</f>
        <v>0</v>
      </c>
      <c r="L53" s="45">
        <f>L49-L50</f>
        <v>7988284</v>
      </c>
      <c r="M53" s="45">
        <f>M49-M50</f>
        <v>7983674</v>
      </c>
      <c r="N53" s="45">
        <f>N49-N50</f>
        <v>4818598</v>
      </c>
      <c r="O53" s="294" t="e">
        <f>+O49-O50</f>
        <v>#REF!</v>
      </c>
      <c r="P53" s="47" t="e">
        <f>+P49-P50</f>
        <v>#REF!</v>
      </c>
      <c r="S53" s="129"/>
      <c r="T53" s="129" t="e">
        <f t="shared" si="6"/>
        <v>#REF!</v>
      </c>
    </row>
    <row r="54" spans="3:20" ht="12.75">
      <c r="C54" s="38"/>
      <c r="D54" s="48" t="s">
        <v>13</v>
      </c>
      <c r="E54" s="38"/>
      <c r="F54" s="39"/>
      <c r="G54" s="38"/>
      <c r="H54" s="40"/>
      <c r="I54" s="38"/>
      <c r="J54" s="104"/>
      <c r="K54" s="22"/>
      <c r="L54" s="111"/>
      <c r="M54" s="22"/>
      <c r="N54" s="32"/>
      <c r="O54" s="295"/>
      <c r="P54" s="49"/>
      <c r="S54" s="129"/>
      <c r="T54" s="129">
        <f t="shared" si="6"/>
        <v>0</v>
      </c>
    </row>
    <row r="55" spans="3:20" s="26" customFormat="1" ht="13.5" thickBot="1">
      <c r="C55" s="50"/>
      <c r="D55" s="179" t="s">
        <v>100</v>
      </c>
      <c r="E55" s="180"/>
      <c r="F55" s="181"/>
      <c r="G55" s="180"/>
      <c r="H55" s="181"/>
      <c r="I55" s="180"/>
      <c r="J55" s="182"/>
      <c r="K55" s="182"/>
      <c r="L55" s="183">
        <v>7988284</v>
      </c>
      <c r="M55" s="182">
        <v>7983674</v>
      </c>
      <c r="N55" s="53">
        <v>4818598</v>
      </c>
      <c r="O55" s="249">
        <f>O43-O45</f>
        <v>0</v>
      </c>
      <c r="P55" s="53">
        <f>P43-P45</f>
        <v>0</v>
      </c>
      <c r="Q55" s="31"/>
      <c r="R55" s="31"/>
      <c r="S55" s="129"/>
      <c r="T55" s="129">
        <f t="shared" si="6"/>
        <v>20790556</v>
      </c>
    </row>
    <row r="56" spans="3:20" s="26" customFormat="1" ht="13.5" hidden="1" thickBot="1">
      <c r="C56" s="50"/>
      <c r="D56" s="101" t="s">
        <v>35</v>
      </c>
      <c r="E56" s="50"/>
      <c r="F56" s="51"/>
      <c r="G56" s="50"/>
      <c r="H56" s="51"/>
      <c r="I56" s="50"/>
      <c r="J56" s="52">
        <f aca="true" t="shared" si="7" ref="J56:P56">J46-J47</f>
        <v>0</v>
      </c>
      <c r="K56" s="52">
        <f t="shared" si="7"/>
        <v>0</v>
      </c>
      <c r="L56" s="114">
        <f t="shared" si="7"/>
        <v>0</v>
      </c>
      <c r="M56" s="52">
        <f t="shared" si="7"/>
        <v>0</v>
      </c>
      <c r="N56" s="53">
        <f t="shared" si="7"/>
        <v>0</v>
      </c>
      <c r="O56" s="249">
        <f t="shared" si="7"/>
        <v>0</v>
      </c>
      <c r="P56" s="53">
        <f t="shared" si="7"/>
        <v>0</v>
      </c>
      <c r="S56" s="129"/>
      <c r="T56" s="129">
        <f t="shared" si="6"/>
        <v>0</v>
      </c>
    </row>
    <row r="57" spans="3:20" s="26" customFormat="1" ht="13.5" hidden="1" thickBot="1">
      <c r="C57" s="50"/>
      <c r="D57" s="101" t="s">
        <v>48</v>
      </c>
      <c r="E57" s="50"/>
      <c r="F57" s="51"/>
      <c r="G57" s="50"/>
      <c r="H57" s="51"/>
      <c r="I57" s="50"/>
      <c r="J57" s="52" t="e">
        <f>J48-#REF!</f>
        <v>#REF!</v>
      </c>
      <c r="K57" s="52" t="e">
        <f>K48-#REF!</f>
        <v>#REF!</v>
      </c>
      <c r="L57" s="114" t="e">
        <f>L48-#REF!</f>
        <v>#REF!</v>
      </c>
      <c r="M57" s="52" t="e">
        <f>M48-#REF!</f>
        <v>#REF!</v>
      </c>
      <c r="N57" s="53" t="e">
        <f>N48-#REF!</f>
        <v>#REF!</v>
      </c>
      <c r="O57" s="249" t="e">
        <f>O48-#REF!</f>
        <v>#REF!</v>
      </c>
      <c r="P57" s="53" t="e">
        <f>P48-#REF!</f>
        <v>#REF!</v>
      </c>
      <c r="S57" s="129"/>
      <c r="T57" s="129" t="e">
        <f t="shared" si="6"/>
        <v>#REF!</v>
      </c>
    </row>
    <row r="58" spans="3:20" ht="13.5" hidden="1" thickBot="1">
      <c r="C58" s="38"/>
      <c r="D58" s="102" t="s">
        <v>14</v>
      </c>
      <c r="E58" s="54"/>
      <c r="F58" s="55"/>
      <c r="G58" s="54"/>
      <c r="H58" s="56"/>
      <c r="I58" s="54"/>
      <c r="J58" s="57"/>
      <c r="K58" s="57"/>
      <c r="L58" s="115"/>
      <c r="M58" s="57"/>
      <c r="N58" s="58"/>
      <c r="O58" s="296"/>
      <c r="P58" s="59"/>
      <c r="S58" s="129"/>
      <c r="T58" s="129">
        <f t="shared" si="6"/>
        <v>0</v>
      </c>
    </row>
    <row r="59" spans="3:20" ht="14.25" thickBot="1" thickTop="1">
      <c r="C59" s="38"/>
      <c r="D59" s="60" t="s">
        <v>15</v>
      </c>
      <c r="E59" s="61"/>
      <c r="F59" s="62"/>
      <c r="G59" s="61"/>
      <c r="H59" s="63"/>
      <c r="I59" s="61"/>
      <c r="J59" s="34">
        <f>J53-J55</f>
        <v>0</v>
      </c>
      <c r="K59" s="34">
        <f>K53-K55</f>
        <v>0</v>
      </c>
      <c r="L59" s="34">
        <f>L53-L55</f>
        <v>0</v>
      </c>
      <c r="M59" s="34">
        <f>M53-M55</f>
        <v>0</v>
      </c>
      <c r="N59" s="34">
        <f>N53-N55</f>
        <v>0</v>
      </c>
      <c r="O59" s="297" t="e">
        <f>+O53-SUM(O55:O58)</f>
        <v>#REF!</v>
      </c>
      <c r="P59" s="65" t="e">
        <f>+P53-SUM(P55:P58)</f>
        <v>#REF!</v>
      </c>
      <c r="S59" s="129"/>
      <c r="T59" s="129" t="e">
        <f t="shared" si="6"/>
        <v>#REF!</v>
      </c>
    </row>
    <row r="60" spans="3:16" ht="13.5" thickTop="1">
      <c r="C60" s="38"/>
      <c r="D60" s="37"/>
      <c r="E60" s="38"/>
      <c r="F60" s="39"/>
      <c r="G60" s="38"/>
      <c r="H60" s="40"/>
      <c r="I60" s="38"/>
      <c r="J60" s="40"/>
      <c r="K60" s="40"/>
      <c r="L60" s="40"/>
      <c r="M60" s="40"/>
      <c r="N60" s="40"/>
      <c r="O60" s="40"/>
      <c r="P60" s="40"/>
    </row>
    <row r="61" spans="3:18" ht="15.75">
      <c r="C61" s="392" t="str">
        <f>C1</f>
        <v>Wydatki na projekty realizowane z niepodlegających zwrotowi środków ze źródeł zagranicznych</v>
      </c>
      <c r="D61" s="392"/>
      <c r="E61" s="392"/>
      <c r="F61" s="392"/>
      <c r="G61" s="392"/>
      <c r="H61" s="392"/>
      <c r="I61" s="392"/>
      <c r="J61" s="392"/>
      <c r="K61" s="392"/>
      <c r="M61" s="4"/>
      <c r="O61" s="5"/>
      <c r="P61" s="5"/>
      <c r="Q61" s="6"/>
      <c r="R61" s="6"/>
    </row>
    <row r="62" spans="4:18" ht="15.75">
      <c r="D62" s="2"/>
      <c r="F62" s="2"/>
      <c r="G62" s="2"/>
      <c r="L62" s="5"/>
      <c r="O62" s="7" t="s">
        <v>17</v>
      </c>
      <c r="Q62" s="8"/>
      <c r="R62" s="8"/>
    </row>
    <row r="63" spans="11:16" ht="11.25" customHeight="1" thickBot="1">
      <c r="K63" s="124">
        <f>+K64</f>
        <v>0</v>
      </c>
      <c r="L63" s="124" t="e">
        <f>+K64+L64</f>
        <v>#REF!</v>
      </c>
      <c r="M63" s="124" t="e">
        <f>+L63+M64</f>
        <v>#REF!</v>
      </c>
      <c r="N63" s="124" t="e">
        <f>+M63+N64</f>
        <v>#REF!</v>
      </c>
      <c r="O63" s="124" t="e">
        <f>+N63+O64</f>
        <v>#REF!</v>
      </c>
      <c r="P63" s="124" t="e">
        <f>+O63+P64</f>
        <v>#REF!</v>
      </c>
    </row>
    <row r="64" spans="1:20" s="14" customFormat="1" ht="16.5" customHeight="1" thickBot="1" thickTop="1">
      <c r="A64" s="335" t="s">
        <v>33</v>
      </c>
      <c r="B64" s="336"/>
      <c r="C64" s="336"/>
      <c r="D64" s="336"/>
      <c r="E64" s="10"/>
      <c r="F64" s="11"/>
      <c r="G64" s="10"/>
      <c r="H64" s="12"/>
      <c r="I64" s="13"/>
      <c r="J64" s="13"/>
      <c r="K64" s="125"/>
      <c r="L64" s="125" t="e">
        <f>+'[1]prognozy-w2'!G90</f>
        <v>#REF!</v>
      </c>
      <c r="M64" s="125" t="e">
        <f>+'[1]prognozy-w2'!H90</f>
        <v>#REF!</v>
      </c>
      <c r="N64" s="125" t="e">
        <f>+'[1]prognozy-w2'!I90</f>
        <v>#REF!</v>
      </c>
      <c r="O64" s="125" t="e">
        <f>+'[1]prognozy-w2'!J90</f>
        <v>#REF!</v>
      </c>
      <c r="P64" s="126">
        <v>0.03</v>
      </c>
      <c r="R64" s="144"/>
      <c r="S64" s="128"/>
      <c r="T64" s="128"/>
    </row>
    <row r="65" spans="1:18" ht="15" customHeight="1" thickTop="1">
      <c r="A65" s="348" t="s">
        <v>51</v>
      </c>
      <c r="B65" s="330" t="s">
        <v>61</v>
      </c>
      <c r="C65" s="330" t="s">
        <v>62</v>
      </c>
      <c r="D65" s="323" t="s">
        <v>69</v>
      </c>
      <c r="E65" s="15" t="s">
        <v>52</v>
      </c>
      <c r="F65" s="16" t="s">
        <v>54</v>
      </c>
      <c r="G65" s="16"/>
      <c r="H65" s="16"/>
      <c r="I65" s="141" t="s">
        <v>4</v>
      </c>
      <c r="J65" s="350" t="s">
        <v>5</v>
      </c>
      <c r="K65" s="351"/>
      <c r="L65" s="351"/>
      <c r="M65" s="352"/>
      <c r="N65" s="352"/>
      <c r="O65" s="138"/>
      <c r="P65" s="139"/>
      <c r="Q65" s="17"/>
      <c r="R65" s="340" t="s">
        <v>58</v>
      </c>
    </row>
    <row r="66" spans="1:18" ht="17.25" customHeight="1" thickBot="1">
      <c r="A66" s="367"/>
      <c r="B66" s="322"/>
      <c r="C66" s="322"/>
      <c r="D66" s="331"/>
      <c r="E66" s="18" t="s">
        <v>53</v>
      </c>
      <c r="F66" s="19" t="s">
        <v>60</v>
      </c>
      <c r="G66" s="19"/>
      <c r="H66" s="19"/>
      <c r="I66" s="162" t="s">
        <v>6</v>
      </c>
      <c r="J66" s="110" t="str">
        <f>J6</f>
        <v>do 2009</v>
      </c>
      <c r="K66" s="110">
        <f>K6</f>
        <v>2009</v>
      </c>
      <c r="L66" s="110">
        <f>L6</f>
        <v>2010</v>
      </c>
      <c r="M66" s="110">
        <f>M6</f>
        <v>2011</v>
      </c>
      <c r="N66" s="110">
        <f>N6</f>
        <v>2012</v>
      </c>
      <c r="O66" s="20">
        <f>+N66+1</f>
        <v>2013</v>
      </c>
      <c r="P66" s="21">
        <f>+O66+1</f>
        <v>2014</v>
      </c>
      <c r="R66" s="362"/>
    </row>
    <row r="67" spans="1:20" s="23" customFormat="1" ht="13.5" thickTop="1">
      <c r="A67" s="395"/>
      <c r="B67" s="397"/>
      <c r="C67" s="388"/>
      <c r="D67" s="399"/>
      <c r="E67" s="401"/>
      <c r="F67" s="22"/>
      <c r="G67" s="22"/>
      <c r="H67" s="22"/>
      <c r="I67" s="163" t="s">
        <v>7</v>
      </c>
      <c r="J67" s="22"/>
      <c r="K67" s="22"/>
      <c r="L67" s="22"/>
      <c r="M67" s="22"/>
      <c r="N67" s="111"/>
      <c r="O67" s="111" t="e">
        <f>+#REF!+#REF!+#REF!</f>
        <v>#REF!</v>
      </c>
      <c r="P67" s="119" t="e">
        <f>+#REF!+#REF!+#REF!</f>
        <v>#REF!</v>
      </c>
      <c r="R67" s="386"/>
      <c r="S67" s="129"/>
      <c r="T67" s="129" t="e">
        <f aca="true" t="shared" si="8" ref="T67:T77">SUM(J67:Q67)</f>
        <v>#REF!</v>
      </c>
    </row>
    <row r="68" spans="1:20" s="26" customFormat="1" ht="14.25" customHeight="1" thickBot="1">
      <c r="A68" s="396"/>
      <c r="B68" s="398"/>
      <c r="C68" s="389"/>
      <c r="D68" s="400"/>
      <c r="E68" s="402"/>
      <c r="F68" s="24"/>
      <c r="G68" s="24"/>
      <c r="H68" s="25"/>
      <c r="I68" s="262" t="s">
        <v>74</v>
      </c>
      <c r="J68" s="106"/>
      <c r="K68" s="103"/>
      <c r="L68" s="103"/>
      <c r="M68" s="103"/>
      <c r="N68" s="117"/>
      <c r="O68" s="117" t="e">
        <f>+#REF!+#REF!+#REF!</f>
        <v>#REF!</v>
      </c>
      <c r="P68" s="108" t="e">
        <f>+#REF!+#REF!+#REF!</f>
        <v>#REF!</v>
      </c>
      <c r="R68" s="387"/>
      <c r="S68" s="129"/>
      <c r="T68" s="129" t="e">
        <f t="shared" si="8"/>
        <v>#REF!</v>
      </c>
    </row>
    <row r="69" spans="3:20" ht="14.25" thickBot="1" thickTop="1">
      <c r="C69" s="150"/>
      <c r="D69" s="148" t="s">
        <v>9</v>
      </c>
      <c r="E69" s="61"/>
      <c r="F69" s="62"/>
      <c r="G69" s="140"/>
      <c r="H69" s="109"/>
      <c r="I69" s="165"/>
      <c r="J69" s="34"/>
      <c r="K69" s="34"/>
      <c r="L69" s="109"/>
      <c r="M69" s="109"/>
      <c r="N69" s="64"/>
      <c r="O69" s="63" t="e">
        <f>+#REF!+O67</f>
        <v>#REF!</v>
      </c>
      <c r="P69" s="64" t="e">
        <f>+#REF!+P67</f>
        <v>#REF!</v>
      </c>
      <c r="R69" s="69"/>
      <c r="S69" s="129"/>
      <c r="T69" s="129" t="e">
        <f t="shared" si="8"/>
        <v>#REF!</v>
      </c>
    </row>
    <row r="70" spans="3:20" ht="14.25" thickBot="1" thickTop="1">
      <c r="C70" s="151"/>
      <c r="D70" s="41" t="s">
        <v>11</v>
      </c>
      <c r="E70" s="42"/>
      <c r="F70" s="43"/>
      <c r="G70" s="155"/>
      <c r="H70" s="113"/>
      <c r="I70" s="42"/>
      <c r="J70" s="45"/>
      <c r="K70" s="45"/>
      <c r="L70" s="113"/>
      <c r="M70" s="113"/>
      <c r="N70" s="72"/>
      <c r="O70" s="63" t="e">
        <f>+#REF!+O68</f>
        <v>#REF!</v>
      </c>
      <c r="P70" s="64" t="e">
        <f>+#REF!+P68</f>
        <v>#REF!</v>
      </c>
      <c r="R70" s="38"/>
      <c r="S70" s="129"/>
      <c r="T70" s="129" t="e">
        <f t="shared" si="8"/>
        <v>#REF!</v>
      </c>
    </row>
    <row r="71" spans="3:20" ht="19.5" thickBot="1" thickTop="1">
      <c r="C71" s="36"/>
      <c r="D71" s="285" t="s">
        <v>80</v>
      </c>
      <c r="E71" s="299"/>
      <c r="F71" s="300"/>
      <c r="G71" s="299"/>
      <c r="H71" s="301"/>
      <c r="I71" s="302"/>
      <c r="J71" s="156"/>
      <c r="K71" s="156"/>
      <c r="L71" s="169"/>
      <c r="M71" s="170"/>
      <c r="N71" s="160"/>
      <c r="O71" s="40"/>
      <c r="P71" s="40"/>
      <c r="R71" s="38"/>
      <c r="S71" s="129"/>
      <c r="T71" s="129"/>
    </row>
    <row r="72" spans="3:20" ht="14.25" thickBot="1" thickTop="1">
      <c r="C72" s="36"/>
      <c r="D72" s="37"/>
      <c r="E72" s="38"/>
      <c r="F72" s="39"/>
      <c r="G72" s="38"/>
      <c r="H72" s="40"/>
      <c r="I72" s="38"/>
      <c r="J72" s="40"/>
      <c r="K72" s="40"/>
      <c r="L72" s="40"/>
      <c r="M72" s="40"/>
      <c r="N72" s="40"/>
      <c r="O72" s="40"/>
      <c r="P72" s="40"/>
      <c r="S72" s="129"/>
      <c r="T72" s="129">
        <f t="shared" si="8"/>
        <v>0</v>
      </c>
    </row>
    <row r="73" spans="3:20" ht="13.5" thickTop="1">
      <c r="C73" s="38"/>
      <c r="D73" s="41" t="s">
        <v>12</v>
      </c>
      <c r="E73" s="42"/>
      <c r="F73" s="43"/>
      <c r="G73" s="42"/>
      <c r="H73" s="44"/>
      <c r="I73" s="42"/>
      <c r="J73" s="45"/>
      <c r="K73" s="45"/>
      <c r="L73" s="113"/>
      <c r="M73" s="45"/>
      <c r="N73" s="46"/>
      <c r="O73" s="294" t="e">
        <f>+O69-O70</f>
        <v>#REF!</v>
      </c>
      <c r="P73" s="47" t="e">
        <f>+P69-P70</f>
        <v>#REF!</v>
      </c>
      <c r="S73" s="129"/>
      <c r="T73" s="129" t="e">
        <f t="shared" si="8"/>
        <v>#REF!</v>
      </c>
    </row>
    <row r="74" spans="3:20" ht="12.75">
      <c r="C74" s="38"/>
      <c r="D74" s="48" t="s">
        <v>13</v>
      </c>
      <c r="E74" s="38"/>
      <c r="F74" s="39"/>
      <c r="G74" s="38"/>
      <c r="H74" s="40"/>
      <c r="I74" s="38"/>
      <c r="J74" s="104"/>
      <c r="K74" s="22"/>
      <c r="L74" s="111"/>
      <c r="M74" s="22"/>
      <c r="N74" s="32"/>
      <c r="O74" s="295"/>
      <c r="P74" s="119"/>
      <c r="S74" s="129"/>
      <c r="T74" s="129">
        <f t="shared" si="8"/>
        <v>0</v>
      </c>
    </row>
    <row r="75" spans="3:20" s="26" customFormat="1" ht="13.5" thickBot="1">
      <c r="C75" s="50"/>
      <c r="D75" s="185"/>
      <c r="E75" s="180"/>
      <c r="F75" s="181"/>
      <c r="G75" s="180"/>
      <c r="H75" s="181"/>
      <c r="I75" s="180"/>
      <c r="J75" s="186"/>
      <c r="K75" s="186"/>
      <c r="L75" s="187"/>
      <c r="M75" s="186"/>
      <c r="N75" s="132"/>
      <c r="O75" s="309" t="e">
        <f>#REF!-#REF!</f>
        <v>#REF!</v>
      </c>
      <c r="P75" s="132" t="e">
        <f>#REF!-#REF!</f>
        <v>#REF!</v>
      </c>
      <c r="S75" s="129"/>
      <c r="T75" s="129" t="e">
        <f t="shared" si="8"/>
        <v>#REF!</v>
      </c>
    </row>
    <row r="76" spans="3:20" ht="13.5" hidden="1" thickBot="1">
      <c r="C76" s="38"/>
      <c r="D76" s="102" t="s">
        <v>14</v>
      </c>
      <c r="E76" s="54"/>
      <c r="F76" s="55"/>
      <c r="G76" s="54"/>
      <c r="H76" s="56"/>
      <c r="I76" s="54"/>
      <c r="J76" s="57"/>
      <c r="K76" s="57"/>
      <c r="L76" s="115"/>
      <c r="M76" s="57"/>
      <c r="N76" s="58"/>
      <c r="O76" s="296"/>
      <c r="P76" s="59"/>
      <c r="S76" s="129"/>
      <c r="T76" s="129">
        <f t="shared" si="8"/>
        <v>0</v>
      </c>
    </row>
    <row r="77" spans="3:20" ht="14.25" thickBot="1" thickTop="1">
      <c r="C77" s="38"/>
      <c r="D77" s="60" t="s">
        <v>15</v>
      </c>
      <c r="E77" s="61"/>
      <c r="F77" s="62"/>
      <c r="G77" s="61"/>
      <c r="H77" s="63"/>
      <c r="I77" s="61"/>
      <c r="J77" s="34"/>
      <c r="K77" s="34"/>
      <c r="L77" s="109"/>
      <c r="M77" s="34"/>
      <c r="N77" s="64"/>
      <c r="O77" s="297" t="e">
        <f>+O73-SUM(O75:O76)</f>
        <v>#REF!</v>
      </c>
      <c r="P77" s="64" t="e">
        <f>+P73-SUM(P75:P76)</f>
        <v>#REF!</v>
      </c>
      <c r="S77" s="129"/>
      <c r="T77" s="129" t="e">
        <f t="shared" si="8"/>
        <v>#REF!</v>
      </c>
    </row>
    <row r="78" spans="3:16" ht="13.5" thickTop="1">
      <c r="C78" s="38"/>
      <c r="D78" s="37"/>
      <c r="E78" s="38"/>
      <c r="F78" s="39"/>
      <c r="G78" s="38"/>
      <c r="H78" s="40"/>
      <c r="I78" s="38"/>
      <c r="J78" s="40"/>
      <c r="K78" s="40"/>
      <c r="L78" s="40"/>
      <c r="M78" s="40"/>
      <c r="N78" s="40"/>
      <c r="O78" s="40"/>
      <c r="P78" s="40"/>
    </row>
    <row r="79" spans="3:18" ht="15.75">
      <c r="C79" s="393" t="str">
        <f>C1</f>
        <v>Wydatki na projekty realizowane z niepodlegających zwrotowi środków ze źródeł zagranicznych</v>
      </c>
      <c r="D79" s="394"/>
      <c r="E79" s="394"/>
      <c r="F79" s="394"/>
      <c r="G79" s="394"/>
      <c r="H79" s="394"/>
      <c r="I79" s="394"/>
      <c r="J79" s="394"/>
      <c r="K79" s="394"/>
      <c r="L79" s="40"/>
      <c r="M79" s="40"/>
      <c r="N79" s="40"/>
      <c r="O79" s="40"/>
      <c r="P79" s="40"/>
      <c r="Q79" s="6"/>
      <c r="R79" s="6"/>
    </row>
    <row r="80" spans="3:16" ht="12.75">
      <c r="C80" s="38"/>
      <c r="D80" s="37"/>
      <c r="E80" s="38"/>
      <c r="F80" s="39"/>
      <c r="G80" s="38"/>
      <c r="H80" s="40"/>
      <c r="I80" s="38"/>
      <c r="J80" s="40"/>
      <c r="K80" s="40"/>
      <c r="L80" s="40"/>
      <c r="M80" s="40"/>
      <c r="N80" s="40"/>
      <c r="O80" s="40"/>
      <c r="P80" s="40"/>
    </row>
    <row r="81" spans="3:16" ht="12.75">
      <c r="C81" s="38"/>
      <c r="D81" s="37"/>
      <c r="E81" s="38"/>
      <c r="F81" s="39"/>
      <c r="G81" s="38"/>
      <c r="H81" s="40"/>
      <c r="I81" s="38"/>
      <c r="J81" s="40"/>
      <c r="K81" s="40"/>
      <c r="L81" s="142"/>
      <c r="M81" s="40"/>
      <c r="N81" s="40"/>
      <c r="O81" s="40"/>
      <c r="P81" s="40"/>
    </row>
    <row r="82" spans="3:16" ht="13.5" customHeight="1" thickBot="1">
      <c r="C82" s="38"/>
      <c r="D82" s="37"/>
      <c r="E82" s="38"/>
      <c r="F82" s="39"/>
      <c r="G82" s="38"/>
      <c r="H82" s="40"/>
      <c r="I82" s="38"/>
      <c r="J82" s="40"/>
      <c r="K82" s="40"/>
      <c r="L82" s="40"/>
      <c r="M82" s="40"/>
      <c r="N82" s="40"/>
      <c r="O82" s="7" t="s">
        <v>19</v>
      </c>
      <c r="P82" s="40"/>
    </row>
    <row r="83" spans="4:20" s="38" customFormat="1" ht="17.25" thickBot="1" thickTop="1">
      <c r="D83" s="152" t="s">
        <v>18</v>
      </c>
      <c r="E83" s="61"/>
      <c r="F83" s="62"/>
      <c r="G83" s="61"/>
      <c r="H83" s="63"/>
      <c r="I83" s="61"/>
      <c r="J83" s="35" t="str">
        <f>J6</f>
        <v>do 2009</v>
      </c>
      <c r="K83" s="35">
        <f>K6</f>
        <v>2009</v>
      </c>
      <c r="L83" s="35">
        <f>L6</f>
        <v>2010</v>
      </c>
      <c r="M83" s="35">
        <f>M6</f>
        <v>2011</v>
      </c>
      <c r="N83" s="120">
        <f>N6</f>
        <v>2012</v>
      </c>
      <c r="O83" s="304">
        <f>+N83+1</f>
        <v>2013</v>
      </c>
      <c r="P83" s="120">
        <f>+O83+1</f>
        <v>2014</v>
      </c>
      <c r="S83" s="130"/>
      <c r="T83" s="130"/>
    </row>
    <row r="84" spans="4:20" s="38" customFormat="1" ht="16.5" thickTop="1">
      <c r="D84" s="66" t="s">
        <v>31</v>
      </c>
      <c r="E84" s="67"/>
      <c r="F84" s="68"/>
      <c r="G84" s="69"/>
      <c r="H84" s="70"/>
      <c r="I84" s="141" t="s">
        <v>7</v>
      </c>
      <c r="J84" s="71">
        <f aca="true" t="shared" si="9" ref="J84:P84">+J21</f>
        <v>274479</v>
      </c>
      <c r="K84" s="71">
        <f t="shared" si="9"/>
        <v>5567750</v>
      </c>
      <c r="L84" s="122">
        <f t="shared" si="9"/>
        <v>2124225</v>
      </c>
      <c r="M84" s="122">
        <f t="shared" si="9"/>
        <v>0</v>
      </c>
      <c r="N84" s="72">
        <f t="shared" si="9"/>
        <v>0</v>
      </c>
      <c r="O84" s="305">
        <f t="shared" si="9"/>
        <v>0</v>
      </c>
      <c r="P84" s="33">
        <f t="shared" si="9"/>
        <v>0</v>
      </c>
      <c r="S84" s="130"/>
      <c r="T84" s="130"/>
    </row>
    <row r="85" spans="4:20" s="38" customFormat="1" ht="15.75">
      <c r="D85" s="48"/>
      <c r="E85" s="310"/>
      <c r="F85" s="311"/>
      <c r="H85" s="40"/>
      <c r="I85" s="312" t="s">
        <v>8</v>
      </c>
      <c r="J85" s="22">
        <f>J22</f>
        <v>143003</v>
      </c>
      <c r="K85" s="22">
        <f>K22</f>
        <v>2517371</v>
      </c>
      <c r="L85" s="22">
        <f>L22</f>
        <v>607983</v>
      </c>
      <c r="M85" s="111">
        <f>M22</f>
        <v>0</v>
      </c>
      <c r="N85" s="32">
        <f>N22</f>
        <v>0</v>
      </c>
      <c r="O85" s="295"/>
      <c r="P85" s="49"/>
      <c r="S85" s="130"/>
      <c r="T85" s="130"/>
    </row>
    <row r="86" spans="4:20" s="38" customFormat="1" ht="16.5" customHeight="1" thickBot="1">
      <c r="D86" s="73"/>
      <c r="E86" s="54"/>
      <c r="F86" s="55"/>
      <c r="G86" s="54"/>
      <c r="H86" s="56"/>
      <c r="I86" s="313" t="s">
        <v>83</v>
      </c>
      <c r="J86" s="105">
        <f>+J25</f>
        <v>131476</v>
      </c>
      <c r="K86" s="105">
        <f>+K25</f>
        <v>3050379</v>
      </c>
      <c r="L86" s="105">
        <f>+L25</f>
        <v>1516242</v>
      </c>
      <c r="M86" s="123">
        <f>+M25</f>
        <v>0</v>
      </c>
      <c r="N86" s="168">
        <f>+N25</f>
        <v>0</v>
      </c>
      <c r="O86" s="306">
        <f>+O22</f>
        <v>0</v>
      </c>
      <c r="P86" s="121">
        <f>+P22</f>
        <v>0</v>
      </c>
      <c r="S86" s="130"/>
      <c r="T86" s="130"/>
    </row>
    <row r="87" spans="4:20" s="38" customFormat="1" ht="16.5" thickTop="1">
      <c r="D87" s="66" t="s">
        <v>20</v>
      </c>
      <c r="E87" s="67"/>
      <c r="F87" s="68"/>
      <c r="G87" s="69"/>
      <c r="H87" s="70"/>
      <c r="I87" s="141" t="s">
        <v>7</v>
      </c>
      <c r="J87" s="71">
        <f aca="true" t="shared" si="10" ref="J87:P87">+J49</f>
        <v>257384</v>
      </c>
      <c r="K87" s="71">
        <f t="shared" si="10"/>
        <v>30000</v>
      </c>
      <c r="L87" s="122">
        <f t="shared" si="10"/>
        <v>11891350</v>
      </c>
      <c r="M87" s="122">
        <f t="shared" si="10"/>
        <v>10391350</v>
      </c>
      <c r="N87" s="72">
        <f t="shared" si="10"/>
        <v>6271766</v>
      </c>
      <c r="O87" s="305" t="e">
        <f t="shared" si="10"/>
        <v>#REF!</v>
      </c>
      <c r="P87" s="33" t="e">
        <f t="shared" si="10"/>
        <v>#REF!</v>
      </c>
      <c r="S87" s="130"/>
      <c r="T87" s="130"/>
    </row>
    <row r="88" spans="4:20" s="38" customFormat="1" ht="15.75">
      <c r="D88" s="48"/>
      <c r="E88" s="310"/>
      <c r="F88" s="311"/>
      <c r="H88" s="40"/>
      <c r="I88" s="312" t="s">
        <v>8</v>
      </c>
      <c r="J88" s="22"/>
      <c r="K88" s="22"/>
      <c r="L88" s="111"/>
      <c r="M88" s="111"/>
      <c r="N88" s="32"/>
      <c r="O88" s="295"/>
      <c r="P88" s="49"/>
      <c r="S88" s="130"/>
      <c r="T88" s="130"/>
    </row>
    <row r="89" spans="4:20" s="38" customFormat="1" ht="16.5" customHeight="1" thickBot="1">
      <c r="D89" s="73" t="s">
        <v>32</v>
      </c>
      <c r="E89" s="54"/>
      <c r="F89" s="55"/>
      <c r="G89" s="54"/>
      <c r="H89" s="56"/>
      <c r="I89" s="313" t="s">
        <v>83</v>
      </c>
      <c r="J89" s="105">
        <f>+J55</f>
        <v>0</v>
      </c>
      <c r="K89" s="105">
        <f>+K55</f>
        <v>0</v>
      </c>
      <c r="L89" s="105">
        <f>+L55</f>
        <v>7988284</v>
      </c>
      <c r="M89" s="105">
        <f>+M55</f>
        <v>7983674</v>
      </c>
      <c r="N89" s="105">
        <f>+N55</f>
        <v>4818598</v>
      </c>
      <c r="O89" s="306" t="e">
        <f>+O50</f>
        <v>#REF!</v>
      </c>
      <c r="P89" s="121" t="e">
        <f>+P50</f>
        <v>#REF!</v>
      </c>
      <c r="S89" s="130"/>
      <c r="T89" s="130"/>
    </row>
    <row r="90" spans="4:20" s="38" customFormat="1" ht="16.5" thickTop="1">
      <c r="D90" s="66" t="s">
        <v>33</v>
      </c>
      <c r="E90" s="67"/>
      <c r="F90" s="68"/>
      <c r="G90" s="69"/>
      <c r="H90" s="70"/>
      <c r="I90" s="141" t="s">
        <v>7</v>
      </c>
      <c r="J90" s="71">
        <f aca="true" t="shared" si="11" ref="J90:P90">+J69</f>
        <v>0</v>
      </c>
      <c r="K90" s="71">
        <f t="shared" si="11"/>
        <v>0</v>
      </c>
      <c r="L90" s="122">
        <f t="shared" si="11"/>
        <v>0</v>
      </c>
      <c r="M90" s="122">
        <f t="shared" si="11"/>
        <v>0</v>
      </c>
      <c r="N90" s="72">
        <f t="shared" si="11"/>
        <v>0</v>
      </c>
      <c r="O90" s="305" t="e">
        <f t="shared" si="11"/>
        <v>#REF!</v>
      </c>
      <c r="P90" s="33" t="e">
        <f t="shared" si="11"/>
        <v>#REF!</v>
      </c>
      <c r="S90" s="130"/>
      <c r="T90" s="130"/>
    </row>
    <row r="91" spans="4:20" s="38" customFormat="1" ht="15.75">
      <c r="D91" s="48"/>
      <c r="E91" s="310"/>
      <c r="F91" s="311"/>
      <c r="H91" s="40"/>
      <c r="I91" s="312" t="s">
        <v>8</v>
      </c>
      <c r="J91" s="22"/>
      <c r="K91" s="22"/>
      <c r="L91" s="111"/>
      <c r="M91" s="111"/>
      <c r="N91" s="32"/>
      <c r="O91" s="295"/>
      <c r="P91" s="49"/>
      <c r="S91" s="130"/>
      <c r="T91" s="130"/>
    </row>
    <row r="92" spans="4:20" s="38" customFormat="1" ht="16.5" customHeight="1" thickBot="1">
      <c r="D92" s="73"/>
      <c r="E92" s="54"/>
      <c r="F92" s="55"/>
      <c r="G92" s="54"/>
      <c r="H92" s="56"/>
      <c r="I92" s="313" t="s">
        <v>83</v>
      </c>
      <c r="J92" s="105">
        <f aca="true" t="shared" si="12" ref="J92:P92">+J70</f>
        <v>0</v>
      </c>
      <c r="K92" s="105">
        <f t="shared" si="12"/>
        <v>0</v>
      </c>
      <c r="L92" s="123">
        <f t="shared" si="12"/>
        <v>0</v>
      </c>
      <c r="M92" s="123">
        <f t="shared" si="12"/>
        <v>0</v>
      </c>
      <c r="N92" s="168">
        <f t="shared" si="12"/>
        <v>0</v>
      </c>
      <c r="O92" s="306" t="e">
        <f t="shared" si="12"/>
        <v>#REF!</v>
      </c>
      <c r="P92" s="121" t="e">
        <f t="shared" si="12"/>
        <v>#REF!</v>
      </c>
      <c r="S92" s="130"/>
      <c r="T92" s="130"/>
    </row>
    <row r="93" spans="3:16" ht="13.5" thickTop="1">
      <c r="C93" s="38"/>
      <c r="D93" s="37"/>
      <c r="E93" s="38"/>
      <c r="F93" s="39"/>
      <c r="G93" s="38"/>
      <c r="H93" s="40"/>
      <c r="I93" s="38"/>
      <c r="J93" s="40"/>
      <c r="K93" s="40"/>
      <c r="L93" s="40"/>
      <c r="M93" s="40"/>
      <c r="N93" s="40"/>
      <c r="O93" s="40"/>
      <c r="P93" s="40"/>
    </row>
    <row r="94" spans="3:16" ht="12.75">
      <c r="C94" s="38"/>
      <c r="D94" s="37"/>
      <c r="E94" s="38"/>
      <c r="F94" s="39"/>
      <c r="G94" s="38"/>
      <c r="H94" s="40"/>
      <c r="I94" s="38"/>
      <c r="J94" s="40"/>
      <c r="K94" s="40"/>
      <c r="L94" s="40"/>
      <c r="M94" s="40"/>
      <c r="N94" s="40"/>
      <c r="O94" s="40"/>
      <c r="P94" s="40"/>
    </row>
    <row r="95" spans="3:16" ht="12.75">
      <c r="C95" s="38"/>
      <c r="D95" s="37"/>
      <c r="E95" s="38"/>
      <c r="F95" s="39"/>
      <c r="G95" s="38"/>
      <c r="H95" s="40"/>
      <c r="I95" s="38"/>
      <c r="J95" s="40"/>
      <c r="K95" s="40"/>
      <c r="L95" s="40"/>
      <c r="M95" s="40"/>
      <c r="N95" s="40"/>
      <c r="O95" s="40"/>
      <c r="P95" s="40"/>
    </row>
    <row r="96" spans="3:16" ht="12.75">
      <c r="C96" s="38"/>
      <c r="D96" s="37"/>
      <c r="E96" s="38"/>
      <c r="F96" s="39"/>
      <c r="G96" s="38"/>
      <c r="H96" s="40"/>
      <c r="I96" s="38"/>
      <c r="J96" s="40"/>
      <c r="K96" s="40"/>
      <c r="L96" s="40"/>
      <c r="M96" s="40"/>
      <c r="N96" s="40"/>
      <c r="O96" s="40"/>
      <c r="P96" s="40"/>
    </row>
    <row r="97" spans="3:16" ht="13.5" thickBot="1">
      <c r="C97" s="38"/>
      <c r="D97" s="37"/>
      <c r="E97" s="38"/>
      <c r="F97" s="39"/>
      <c r="G97" s="38"/>
      <c r="H97" s="40"/>
      <c r="I97" s="38"/>
      <c r="J97" s="40"/>
      <c r="K97" s="40"/>
      <c r="L97" s="40"/>
      <c r="M97" s="40"/>
      <c r="N97" s="40"/>
      <c r="O97" s="40"/>
      <c r="P97" s="40"/>
    </row>
    <row r="98" spans="3:16" ht="14.25" thickBot="1" thickTop="1">
      <c r="C98" s="38"/>
      <c r="D98" s="37"/>
      <c r="E98" s="38"/>
      <c r="F98" s="39"/>
      <c r="G98" s="38"/>
      <c r="H98" s="40"/>
      <c r="I98" s="38"/>
      <c r="J98" s="161" t="str">
        <f>J6</f>
        <v>do 2009</v>
      </c>
      <c r="K98" s="35">
        <f>K6</f>
        <v>2009</v>
      </c>
      <c r="L98" s="35">
        <f>L6</f>
        <v>2010</v>
      </c>
      <c r="M98" s="35">
        <f>M6</f>
        <v>2011</v>
      </c>
      <c r="N98" s="120">
        <f>N6</f>
        <v>2012</v>
      </c>
      <c r="O98" s="304">
        <f>+N98+1</f>
        <v>2013</v>
      </c>
      <c r="P98" s="120">
        <f>+O98+1</f>
        <v>2014</v>
      </c>
    </row>
    <row r="99" spans="3:20" s="80" customFormat="1" ht="16.5" thickTop="1">
      <c r="C99" s="74"/>
      <c r="D99" s="75"/>
      <c r="E99" s="76"/>
      <c r="F99" s="77"/>
      <c r="G99" s="76"/>
      <c r="H99" s="76"/>
      <c r="I99" s="77"/>
      <c r="J99" s="172"/>
      <c r="K99" s="172"/>
      <c r="L99" s="173"/>
      <c r="M99" s="173"/>
      <c r="N99" s="314"/>
      <c r="O99" s="307"/>
      <c r="P99" s="78"/>
      <c r="Q99" s="79"/>
      <c r="R99" s="79"/>
      <c r="S99" s="128"/>
      <c r="T99" s="128"/>
    </row>
    <row r="100" spans="3:20" s="14" customFormat="1" ht="16.5" customHeight="1">
      <c r="C100" s="81"/>
      <c r="D100" s="82" t="s">
        <v>21</v>
      </c>
      <c r="E100" s="81"/>
      <c r="F100" s="83"/>
      <c r="G100" s="81"/>
      <c r="H100" s="81"/>
      <c r="I100" s="83"/>
      <c r="J100" s="85">
        <f aca="true" t="shared" si="13" ref="J100:P100">+J84+J87+J90</f>
        <v>531863</v>
      </c>
      <c r="K100" s="85">
        <f t="shared" si="13"/>
        <v>5597750</v>
      </c>
      <c r="L100" s="171">
        <f t="shared" si="13"/>
        <v>14015575</v>
      </c>
      <c r="M100" s="171">
        <f t="shared" si="13"/>
        <v>10391350</v>
      </c>
      <c r="N100" s="86">
        <f t="shared" si="13"/>
        <v>6271766</v>
      </c>
      <c r="O100" s="84" t="e">
        <f t="shared" si="13"/>
        <v>#REF!</v>
      </c>
      <c r="P100" s="86" t="e">
        <f t="shared" si="13"/>
        <v>#REF!</v>
      </c>
      <c r="Q100" s="87"/>
      <c r="R100" s="87"/>
      <c r="S100" s="128"/>
      <c r="T100" s="128"/>
    </row>
    <row r="101" spans="3:20" s="93" customFormat="1" ht="16.5" customHeight="1">
      <c r="C101" s="88"/>
      <c r="D101" s="327" t="s">
        <v>67</v>
      </c>
      <c r="E101" s="328"/>
      <c r="F101" s="328"/>
      <c r="G101" s="328"/>
      <c r="H101" s="328"/>
      <c r="I101" s="329"/>
      <c r="J101" s="90">
        <f>J85</f>
        <v>143003</v>
      </c>
      <c r="K101" s="90">
        <f>K85</f>
        <v>2517371</v>
      </c>
      <c r="L101" s="90">
        <f>L85</f>
        <v>607983</v>
      </c>
      <c r="M101" s="174">
        <f>M85</f>
        <v>0</v>
      </c>
      <c r="N101" s="91">
        <f>N85</f>
        <v>0</v>
      </c>
      <c r="O101" s="89" t="e">
        <f>+O86+O89+O92</f>
        <v>#REF!</v>
      </c>
      <c r="P101" s="91" t="e">
        <f>+P86+P89+P92</f>
        <v>#REF!</v>
      </c>
      <c r="Q101" s="92"/>
      <c r="R101" s="92"/>
      <c r="S101" s="133"/>
      <c r="T101" s="133" t="e">
        <f>SUM(J101:Q101)</f>
        <v>#REF!</v>
      </c>
    </row>
    <row r="102" spans="3:20" s="93" customFormat="1" ht="16.5" customHeight="1">
      <c r="C102" s="88"/>
      <c r="D102" s="327"/>
      <c r="E102" s="328"/>
      <c r="F102" s="328"/>
      <c r="G102" s="328"/>
      <c r="H102" s="328"/>
      <c r="I102" s="329"/>
      <c r="J102" s="177"/>
      <c r="K102" s="177"/>
      <c r="L102" s="178"/>
      <c r="M102" s="178"/>
      <c r="N102" s="91"/>
      <c r="O102" s="89"/>
      <c r="P102" s="91"/>
      <c r="Q102" s="92"/>
      <c r="R102" s="92"/>
      <c r="S102" s="133"/>
      <c r="T102" s="133"/>
    </row>
    <row r="103" spans="3:20" s="93" customFormat="1" ht="16.5" customHeight="1">
      <c r="C103" s="88"/>
      <c r="D103" s="324" t="s">
        <v>70</v>
      </c>
      <c r="E103" s="325"/>
      <c r="F103" s="325"/>
      <c r="G103" s="325"/>
      <c r="H103" s="325"/>
      <c r="I103" s="326"/>
      <c r="J103" s="188">
        <f>J86+J89+J92</f>
        <v>131476</v>
      </c>
      <c r="K103" s="188">
        <f>K86+K89+K92</f>
        <v>3050379</v>
      </c>
      <c r="L103" s="188">
        <f>L86+L89+L92</f>
        <v>9504526</v>
      </c>
      <c r="M103" s="188">
        <f>M86+M89+M92</f>
        <v>7983674</v>
      </c>
      <c r="N103" s="188">
        <f>N86+N89+N92</f>
        <v>4818598</v>
      </c>
      <c r="O103" s="89" t="e">
        <f>+SUM(O27:O33)+SUM(O55:O57)+SUM(O75:O75)</f>
        <v>#REF!</v>
      </c>
      <c r="P103" s="91" t="e">
        <f>+SUM(P27:P33)+SUM(P55:P57)+SUM(P75:P75)</f>
        <v>#REF!</v>
      </c>
      <c r="Q103" s="94"/>
      <c r="R103" s="94"/>
      <c r="S103" s="128"/>
      <c r="T103" s="128"/>
    </row>
    <row r="104" spans="3:20" s="14" customFormat="1" ht="16.5" customHeight="1" thickBot="1">
      <c r="C104" s="81"/>
      <c r="D104" s="95"/>
      <c r="E104" s="96"/>
      <c r="F104" s="97"/>
      <c r="G104" s="96"/>
      <c r="H104" s="96"/>
      <c r="I104" s="97"/>
      <c r="J104" s="175"/>
      <c r="K104" s="175"/>
      <c r="L104" s="176"/>
      <c r="M104" s="176"/>
      <c r="N104" s="315"/>
      <c r="O104" s="308"/>
      <c r="P104" s="98"/>
      <c r="Q104" s="81"/>
      <c r="R104" s="81"/>
      <c r="S104" s="128"/>
      <c r="T104" s="128"/>
    </row>
    <row r="105" spans="3:16" ht="13.5" thickTop="1">
      <c r="C105" s="38"/>
      <c r="D105" s="37"/>
      <c r="E105" s="38"/>
      <c r="F105" s="39"/>
      <c r="G105" s="38"/>
      <c r="H105" s="40"/>
      <c r="I105" s="38"/>
      <c r="J105" s="40"/>
      <c r="K105" s="40"/>
      <c r="L105" s="40"/>
      <c r="M105" s="40"/>
      <c r="N105" s="40"/>
      <c r="O105" s="40"/>
      <c r="P105" s="40"/>
    </row>
    <row r="106" spans="3:16" ht="12.75">
      <c r="C106" s="38"/>
      <c r="D106" s="37"/>
      <c r="E106" s="38"/>
      <c r="F106" s="39"/>
      <c r="G106" s="38"/>
      <c r="H106" s="40"/>
      <c r="I106" s="38"/>
      <c r="J106" s="40"/>
      <c r="K106" s="40"/>
      <c r="L106" s="40"/>
      <c r="M106" s="40"/>
      <c r="N106" s="40"/>
      <c r="O106" s="40"/>
      <c r="P106" s="40"/>
    </row>
    <row r="107" spans="3:16" ht="12.75">
      <c r="C107" s="38"/>
      <c r="D107" s="37"/>
      <c r="E107" s="38"/>
      <c r="F107" s="39"/>
      <c r="G107" s="38"/>
      <c r="H107" s="40"/>
      <c r="I107" s="154"/>
      <c r="J107" s="40"/>
      <c r="K107" s="40"/>
      <c r="L107" s="40"/>
      <c r="M107" s="40"/>
      <c r="N107" s="40"/>
      <c r="O107" s="40"/>
      <c r="P107" s="40"/>
    </row>
    <row r="108" spans="3:16" ht="12.75">
      <c r="C108" s="38"/>
      <c r="D108" s="37"/>
      <c r="E108" s="38"/>
      <c r="F108" s="39"/>
      <c r="G108" s="38"/>
      <c r="H108" s="40"/>
      <c r="I108" s="38"/>
      <c r="J108" s="40"/>
      <c r="K108" s="40"/>
      <c r="L108" s="40"/>
      <c r="M108" s="40"/>
      <c r="N108" s="40"/>
      <c r="O108" s="40"/>
      <c r="P108" s="40"/>
    </row>
    <row r="109" spans="3:16" ht="12.75">
      <c r="C109" s="38"/>
      <c r="D109" s="37"/>
      <c r="E109" s="38"/>
      <c r="F109" s="39"/>
      <c r="G109" s="38"/>
      <c r="H109" s="40"/>
      <c r="I109" s="38"/>
      <c r="J109" s="40"/>
      <c r="K109" s="40"/>
      <c r="L109" s="40"/>
      <c r="M109" s="40"/>
      <c r="N109" s="40"/>
      <c r="O109" s="40"/>
      <c r="P109" s="40"/>
    </row>
    <row r="110" spans="3:16" ht="12.75">
      <c r="C110" s="38"/>
      <c r="D110" s="37"/>
      <c r="E110" s="38"/>
      <c r="F110" s="39"/>
      <c r="G110" s="38"/>
      <c r="H110" s="40"/>
      <c r="I110" s="38"/>
      <c r="J110" s="40"/>
      <c r="K110" s="40"/>
      <c r="L110" s="40"/>
      <c r="M110" s="40"/>
      <c r="N110" s="40"/>
      <c r="O110" s="40"/>
      <c r="P110" s="40"/>
    </row>
    <row r="111" spans="3:16" ht="12.75">
      <c r="C111" s="38"/>
      <c r="D111" s="37"/>
      <c r="E111" s="38"/>
      <c r="F111" s="39"/>
      <c r="G111" s="38"/>
      <c r="H111" s="40"/>
      <c r="I111" s="38"/>
      <c r="J111" s="40"/>
      <c r="K111" s="40"/>
      <c r="L111" s="40"/>
      <c r="M111" s="40"/>
      <c r="N111" s="40"/>
      <c r="O111" s="40"/>
      <c r="P111" s="40"/>
    </row>
  </sheetData>
  <sheetProtection formatCells="0" formatColumns="0" formatRows="0" insertColumns="0" insertRows="0" insertHyperlinks="0" deleteColumns="0" deleteRows="0" sort="0" autoFilter="0" pivotTables="0"/>
  <mergeCells count="85">
    <mergeCell ref="E17:E18"/>
    <mergeCell ref="R15:R16"/>
    <mergeCell ref="A15:A16"/>
    <mergeCell ref="B15:B16"/>
    <mergeCell ref="C15:C16"/>
    <mergeCell ref="A17:A18"/>
    <mergeCell ref="B17:B18"/>
    <mergeCell ref="C17:C18"/>
    <mergeCell ref="B13:B14"/>
    <mergeCell ref="C13:C14"/>
    <mergeCell ref="D13:D14"/>
    <mergeCell ref="E13:E14"/>
    <mergeCell ref="A19:A20"/>
    <mergeCell ref="B19:B20"/>
    <mergeCell ref="C19:C20"/>
    <mergeCell ref="D19:D20"/>
    <mergeCell ref="A11:A12"/>
    <mergeCell ref="B11:B12"/>
    <mergeCell ref="C11:C12"/>
    <mergeCell ref="E11:E12"/>
    <mergeCell ref="A4:D4"/>
    <mergeCell ref="A40:K40"/>
    <mergeCell ref="C61:K61"/>
    <mergeCell ref="C79:K79"/>
    <mergeCell ref="A67:A68"/>
    <mergeCell ref="B67:B68"/>
    <mergeCell ref="D67:D68"/>
    <mergeCell ref="E67:E68"/>
    <mergeCell ref="A9:A10"/>
    <mergeCell ref="B9:B10"/>
    <mergeCell ref="R67:R68"/>
    <mergeCell ref="A65:A66"/>
    <mergeCell ref="B65:B66"/>
    <mergeCell ref="C65:C66"/>
    <mergeCell ref="D65:D66"/>
    <mergeCell ref="R65:R66"/>
    <mergeCell ref="C67:C68"/>
    <mergeCell ref="J65:N65"/>
    <mergeCell ref="R46:R47"/>
    <mergeCell ref="A43:A45"/>
    <mergeCell ref="B43:B45"/>
    <mergeCell ref="A46:A47"/>
    <mergeCell ref="B46:B47"/>
    <mergeCell ref="C46:C47"/>
    <mergeCell ref="D46:D47"/>
    <mergeCell ref="C43:C45"/>
    <mergeCell ref="D43:D45"/>
    <mergeCell ref="R41:R42"/>
    <mergeCell ref="E43:E45"/>
    <mergeCell ref="R43:R45"/>
    <mergeCell ref="A41:A42"/>
    <mergeCell ref="B41:B42"/>
    <mergeCell ref="C41:C42"/>
    <mergeCell ref="D41:D42"/>
    <mergeCell ref="J41:N41"/>
    <mergeCell ref="R9:R10"/>
    <mergeCell ref="D11:D12"/>
    <mergeCell ref="R11:R12"/>
    <mergeCell ref="E19:E20"/>
    <mergeCell ref="R19:R20"/>
    <mergeCell ref="D9:D10"/>
    <mergeCell ref="R13:R14"/>
    <mergeCell ref="E15:E16"/>
    <mergeCell ref="D15:D16"/>
    <mergeCell ref="D17:D18"/>
    <mergeCell ref="R5:R6"/>
    <mergeCell ref="A7:A8"/>
    <mergeCell ref="B7:B8"/>
    <mergeCell ref="C7:C8"/>
    <mergeCell ref="D7:D8"/>
    <mergeCell ref="E7:E8"/>
    <mergeCell ref="R7:R8"/>
    <mergeCell ref="A5:A6"/>
    <mergeCell ref="B5:B6"/>
    <mergeCell ref="J5:N5"/>
    <mergeCell ref="D103:I103"/>
    <mergeCell ref="D102:I102"/>
    <mergeCell ref="C5:C6"/>
    <mergeCell ref="D5:D6"/>
    <mergeCell ref="D101:I101"/>
    <mergeCell ref="E9:E10"/>
    <mergeCell ref="E46:E47"/>
    <mergeCell ref="A64:D64"/>
    <mergeCell ref="C9:C10"/>
    <mergeCell ref="A13:A14"/>
  </mergeCells>
  <printOptions/>
  <pageMargins left="0.9" right="0.7874015748031497" top="0.97" bottom="0.78" header="0.5118110236220472" footer="0.5118110236220472"/>
  <pageSetup horizontalDpi="300" verticalDpi="300" orientation="landscape" paperSize="9" scale="76" r:id="rId1"/>
  <headerFooter alignWithMargins="0">
    <oddHeader>&amp;RZałącznik Nr 6
&amp;P</oddHeader>
  </headerFooter>
  <rowBreaks count="3" manualBreakCount="3">
    <brk id="36" max="255" man="1"/>
    <brk id="60" max="255" man="1"/>
    <brk id="77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90" zoomScaleNormal="90" workbookViewId="0" topLeftCell="A1">
      <selection activeCell="B27" sqref="B27"/>
    </sheetView>
  </sheetViews>
  <sheetFormatPr defaultColWidth="9.140625" defaultRowHeight="12.75"/>
  <cols>
    <col min="1" max="1" width="3.57421875" style="247" customWidth="1"/>
    <col min="2" max="2" width="62.57421875" style="248" customWidth="1"/>
    <col min="3" max="3" width="9.00390625" style="247" customWidth="1"/>
    <col min="4" max="4" width="18.140625" style="247" customWidth="1"/>
    <col min="5" max="5" width="10.28125" style="247" customWidth="1"/>
    <col min="6" max="6" width="10.57421875" style="247" customWidth="1"/>
    <col min="7" max="7" width="11.28125" style="247" customWidth="1"/>
    <col min="8" max="8" width="11.140625" style="247" customWidth="1"/>
    <col min="9" max="9" width="11.421875" style="247" customWidth="1"/>
    <col min="10" max="10" width="11.00390625" style="247" customWidth="1"/>
    <col min="11" max="11" width="11.421875" style="247" customWidth="1"/>
    <col min="12" max="12" width="11.57421875" style="247" customWidth="1"/>
    <col min="13" max="16384" width="9.00390625" style="247" customWidth="1"/>
  </cols>
  <sheetData>
    <row r="1" spans="1:9" s="197" customFormat="1" ht="15.75">
      <c r="A1" s="194"/>
      <c r="B1" s="194" t="s">
        <v>37</v>
      </c>
      <c r="C1" s="195"/>
      <c r="D1" s="196"/>
      <c r="E1" s="107"/>
      <c r="F1" s="107"/>
      <c r="G1" s="107"/>
      <c r="H1" s="107"/>
      <c r="I1" s="107"/>
    </row>
    <row r="2" spans="1:9" s="197" customFormat="1" ht="9" customHeight="1" thickBot="1">
      <c r="A2" s="194"/>
      <c r="B2" s="198"/>
      <c r="C2" s="195"/>
      <c r="D2" s="196"/>
      <c r="E2" s="107">
        <f>'[2]inwestycje_plan_W1'!I6</f>
      </c>
      <c r="F2" s="107">
        <f>'[2]inwestycje_plan_W1'!J6</f>
      </c>
      <c r="G2" s="107">
        <f>'[2]inwestycje_plan_W1'!K6</f>
      </c>
      <c r="H2" s="107">
        <f>'[2]inwestycje_plan_W1'!L6</f>
      </c>
      <c r="I2" s="107">
        <f>'[2]inwestycje_plan_W1'!N6</f>
      </c>
    </row>
    <row r="3" spans="1:11" s="197" customFormat="1" ht="13.5" thickTop="1">
      <c r="A3" s="411" t="s">
        <v>1</v>
      </c>
      <c r="B3" s="413" t="s">
        <v>2</v>
      </c>
      <c r="C3" s="199" t="s">
        <v>3</v>
      </c>
      <c r="D3" s="200" t="s">
        <v>38</v>
      </c>
      <c r="E3" s="415" t="s">
        <v>5</v>
      </c>
      <c r="F3" s="416"/>
      <c r="G3" s="416"/>
      <c r="H3" s="416"/>
      <c r="I3" s="416"/>
      <c r="J3" s="416"/>
      <c r="K3" s="417"/>
    </row>
    <row r="4" spans="1:11" s="197" customFormat="1" ht="13.5" thickBot="1">
      <c r="A4" s="412"/>
      <c r="B4" s="414"/>
      <c r="C4" s="201" t="s">
        <v>40</v>
      </c>
      <c r="D4" s="202" t="s">
        <v>39</v>
      </c>
      <c r="E4" s="203">
        <v>2007</v>
      </c>
      <c r="F4" s="204">
        <v>2008</v>
      </c>
      <c r="G4" s="204">
        <f>F4+1</f>
        <v>2009</v>
      </c>
      <c r="H4" s="204">
        <f>G4+1</f>
        <v>2010</v>
      </c>
      <c r="I4" s="204">
        <f>H4+1</f>
        <v>2011</v>
      </c>
      <c r="J4" s="204">
        <f>I4+1</f>
        <v>2012</v>
      </c>
      <c r="K4" s="205">
        <f>J4+1</f>
        <v>2013</v>
      </c>
    </row>
    <row r="5" spans="1:12" s="212" customFormat="1" ht="38.25" customHeight="1" thickTop="1">
      <c r="A5" s="206">
        <v>1</v>
      </c>
      <c r="B5" s="207" t="s">
        <v>50</v>
      </c>
      <c r="C5" s="208">
        <v>40.4</v>
      </c>
      <c r="D5" s="209">
        <v>18691732</v>
      </c>
      <c r="E5" s="210" t="e">
        <f>#REF!</f>
        <v>#REF!</v>
      </c>
      <c r="F5" s="210" t="e">
        <f>#REF!</f>
        <v>#REF!</v>
      </c>
      <c r="G5" s="210" t="e">
        <f>#REF!</f>
        <v>#REF!</v>
      </c>
      <c r="H5" s="210" t="e">
        <f>#REF!</f>
        <v>#REF!</v>
      </c>
      <c r="I5" s="210" t="e">
        <f>#REF!</f>
        <v>#REF!</v>
      </c>
      <c r="J5" s="210" t="e">
        <f>#REF!</f>
        <v>#REF!</v>
      </c>
      <c r="K5" s="211" t="e">
        <f>#REF!</f>
        <v>#REF!</v>
      </c>
      <c r="L5" s="196" t="e">
        <f>SUM(E5:K5)</f>
        <v>#REF!</v>
      </c>
    </row>
    <row r="6" spans="1:12" s="212" customFormat="1" ht="33" customHeight="1">
      <c r="A6" s="213">
        <f>A5+1</f>
        <v>2</v>
      </c>
      <c r="B6" s="214" t="s">
        <v>42</v>
      </c>
      <c r="C6" s="215">
        <v>38.5</v>
      </c>
      <c r="D6" s="216">
        <v>1055020</v>
      </c>
      <c r="E6" s="217">
        <v>7000</v>
      </c>
      <c r="F6" s="217">
        <v>200000</v>
      </c>
      <c r="G6" s="217">
        <v>848020</v>
      </c>
      <c r="H6" s="218">
        <v>0</v>
      </c>
      <c r="I6" s="219">
        <v>0</v>
      </c>
      <c r="J6" s="218">
        <v>0</v>
      </c>
      <c r="K6" s="220">
        <v>0</v>
      </c>
      <c r="L6" s="196">
        <f aca="true" t="shared" si="0" ref="L6:L21">SUM(E6:K6)</f>
        <v>1055020</v>
      </c>
    </row>
    <row r="7" spans="1:12" s="212" customFormat="1" ht="33" customHeight="1">
      <c r="A7" s="213">
        <f aca="true" t="shared" si="1" ref="A7:A15">A6+1</f>
        <v>3</v>
      </c>
      <c r="B7" s="214" t="s">
        <v>30</v>
      </c>
      <c r="C7" s="215">
        <v>38.2</v>
      </c>
      <c r="D7" s="216">
        <v>1500000</v>
      </c>
      <c r="E7" s="217">
        <v>1300</v>
      </c>
      <c r="F7" s="218">
        <v>500000</v>
      </c>
      <c r="G7" s="218">
        <v>500000</v>
      </c>
      <c r="H7" s="218">
        <v>498700</v>
      </c>
      <c r="I7" s="219">
        <v>0</v>
      </c>
      <c r="J7" s="218">
        <v>0</v>
      </c>
      <c r="K7" s="220">
        <v>0</v>
      </c>
      <c r="L7" s="196">
        <f t="shared" si="0"/>
        <v>1500000</v>
      </c>
    </row>
    <row r="8" spans="1:12" s="212" customFormat="1" ht="31.5" customHeight="1">
      <c r="A8" s="213">
        <f t="shared" si="1"/>
        <v>4</v>
      </c>
      <c r="B8" s="214" t="s">
        <v>41</v>
      </c>
      <c r="C8" s="215">
        <v>37.9</v>
      </c>
      <c r="D8" s="216">
        <v>3859046</v>
      </c>
      <c r="E8" s="217">
        <v>10000</v>
      </c>
      <c r="F8" s="217">
        <v>350000</v>
      </c>
      <c r="G8" s="217">
        <v>800000</v>
      </c>
      <c r="H8" s="218">
        <v>2699046</v>
      </c>
      <c r="I8" s="219">
        <v>0</v>
      </c>
      <c r="J8" s="218">
        <v>0</v>
      </c>
      <c r="K8" s="220">
        <v>0</v>
      </c>
      <c r="L8" s="196">
        <f t="shared" si="0"/>
        <v>3859046</v>
      </c>
    </row>
    <row r="9" spans="1:12" s="212" customFormat="1" ht="32.25" customHeight="1">
      <c r="A9" s="213">
        <f t="shared" si="1"/>
        <v>5</v>
      </c>
      <c r="B9" s="214" t="s">
        <v>43</v>
      </c>
      <c r="C9" s="215">
        <v>36.2</v>
      </c>
      <c r="D9" s="216">
        <v>354398</v>
      </c>
      <c r="E9" s="217">
        <v>3000</v>
      </c>
      <c r="F9" s="217">
        <v>80000</v>
      </c>
      <c r="G9" s="217">
        <v>271398</v>
      </c>
      <c r="H9" s="218">
        <v>0</v>
      </c>
      <c r="I9" s="219">
        <v>0</v>
      </c>
      <c r="J9" s="218">
        <v>0</v>
      </c>
      <c r="K9" s="220">
        <v>0</v>
      </c>
      <c r="L9" s="196">
        <f t="shared" si="0"/>
        <v>354398</v>
      </c>
    </row>
    <row r="10" spans="1:12" s="212" customFormat="1" ht="33" customHeight="1">
      <c r="A10" s="213">
        <f t="shared" si="1"/>
        <v>6</v>
      </c>
      <c r="B10" s="214" t="s">
        <v>24</v>
      </c>
      <c r="C10" s="215">
        <v>31.2</v>
      </c>
      <c r="D10" s="216">
        <v>2673497</v>
      </c>
      <c r="E10" s="217">
        <v>50000</v>
      </c>
      <c r="F10" s="217">
        <v>200000</v>
      </c>
      <c r="G10" s="217">
        <v>1200000</v>
      </c>
      <c r="H10" s="218">
        <v>1223497</v>
      </c>
      <c r="I10" s="219">
        <v>0</v>
      </c>
      <c r="J10" s="218">
        <v>0</v>
      </c>
      <c r="K10" s="220">
        <v>0</v>
      </c>
      <c r="L10" s="196">
        <f t="shared" si="0"/>
        <v>2673497</v>
      </c>
    </row>
    <row r="11" spans="1:12" s="212" customFormat="1" ht="33" customHeight="1">
      <c r="A11" s="213">
        <f t="shared" si="1"/>
        <v>7</v>
      </c>
      <c r="B11" s="221" t="s">
        <v>47</v>
      </c>
      <c r="C11" s="215">
        <v>28</v>
      </c>
      <c r="D11" s="216">
        <v>5000000</v>
      </c>
      <c r="E11" s="217">
        <v>0</v>
      </c>
      <c r="F11" s="218">
        <v>0</v>
      </c>
      <c r="G11" s="218">
        <v>0</v>
      </c>
      <c r="H11" s="218">
        <v>0</v>
      </c>
      <c r="I11" s="219">
        <v>800000</v>
      </c>
      <c r="J11" s="218">
        <v>1000000</v>
      </c>
      <c r="K11" s="220">
        <v>3200000</v>
      </c>
      <c r="L11" s="196">
        <f t="shared" si="0"/>
        <v>5000000</v>
      </c>
    </row>
    <row r="12" spans="1:12" s="212" customFormat="1" ht="32.25" customHeight="1">
      <c r="A12" s="213">
        <f t="shared" si="1"/>
        <v>8</v>
      </c>
      <c r="B12" s="214" t="s">
        <v>44</v>
      </c>
      <c r="C12" s="215">
        <v>25.9</v>
      </c>
      <c r="D12" s="216">
        <v>1344472</v>
      </c>
      <c r="E12" s="217">
        <v>0</v>
      </c>
      <c r="F12" s="217">
        <v>8000</v>
      </c>
      <c r="G12" s="217">
        <v>800000</v>
      </c>
      <c r="H12" s="218">
        <v>536472</v>
      </c>
      <c r="I12" s="219">
        <v>0</v>
      </c>
      <c r="J12" s="218">
        <v>0</v>
      </c>
      <c r="K12" s="220">
        <v>0</v>
      </c>
      <c r="L12" s="196">
        <f t="shared" si="0"/>
        <v>1344472</v>
      </c>
    </row>
    <row r="13" spans="1:12" s="212" customFormat="1" ht="33" customHeight="1">
      <c r="A13" s="213">
        <f t="shared" si="1"/>
        <v>9</v>
      </c>
      <c r="B13" s="214" t="s">
        <v>45</v>
      </c>
      <c r="C13" s="215">
        <v>25</v>
      </c>
      <c r="D13" s="216">
        <v>958841</v>
      </c>
      <c r="E13" s="217">
        <v>0</v>
      </c>
      <c r="F13" s="217">
        <v>6000</v>
      </c>
      <c r="G13" s="217">
        <v>300000</v>
      </c>
      <c r="H13" s="218">
        <v>652841</v>
      </c>
      <c r="I13" s="219">
        <v>0</v>
      </c>
      <c r="J13" s="218">
        <v>0</v>
      </c>
      <c r="K13" s="220">
        <v>0</v>
      </c>
      <c r="L13" s="196">
        <f t="shared" si="0"/>
        <v>958841</v>
      </c>
    </row>
    <row r="14" spans="1:12" s="212" customFormat="1" ht="33" customHeight="1">
      <c r="A14" s="213">
        <f t="shared" si="1"/>
        <v>10</v>
      </c>
      <c r="B14" s="214" t="s">
        <v>46</v>
      </c>
      <c r="C14" s="215" t="s">
        <v>36</v>
      </c>
      <c r="D14" s="216">
        <v>368365</v>
      </c>
      <c r="E14" s="217">
        <v>0</v>
      </c>
      <c r="F14" s="217">
        <v>3000</v>
      </c>
      <c r="G14" s="217">
        <v>250000</v>
      </c>
      <c r="H14" s="218">
        <v>115365</v>
      </c>
      <c r="I14" s="219">
        <v>0</v>
      </c>
      <c r="J14" s="222">
        <v>0</v>
      </c>
      <c r="K14" s="223">
        <v>0</v>
      </c>
      <c r="L14" s="196">
        <f t="shared" si="0"/>
        <v>368365</v>
      </c>
    </row>
    <row r="15" spans="1:12" s="212" customFormat="1" ht="33" customHeight="1">
      <c r="A15" s="213">
        <f t="shared" si="1"/>
        <v>11</v>
      </c>
      <c r="B15" s="214" t="s">
        <v>49</v>
      </c>
      <c r="C15" s="215">
        <v>17.5</v>
      </c>
      <c r="D15" s="216">
        <v>950000</v>
      </c>
      <c r="E15" s="217">
        <v>0</v>
      </c>
      <c r="F15" s="217">
        <v>200000</v>
      </c>
      <c r="G15" s="217">
        <v>750000</v>
      </c>
      <c r="H15" s="218">
        <v>0</v>
      </c>
      <c r="I15" s="219">
        <v>0</v>
      </c>
      <c r="J15" s="224">
        <v>0</v>
      </c>
      <c r="K15" s="225">
        <v>0</v>
      </c>
      <c r="L15" s="196">
        <f t="shared" si="0"/>
        <v>950000</v>
      </c>
    </row>
    <row r="16" spans="1:12" s="212" customFormat="1" ht="33" customHeight="1" hidden="1">
      <c r="A16" s="213">
        <f>A15+1</f>
        <v>12</v>
      </c>
      <c r="B16" s="214" t="s">
        <v>22</v>
      </c>
      <c r="C16" s="215"/>
      <c r="D16" s="216"/>
      <c r="E16" s="217"/>
      <c r="F16" s="217"/>
      <c r="G16" s="217"/>
      <c r="H16" s="218"/>
      <c r="I16" s="219"/>
      <c r="J16" s="226"/>
      <c r="L16" s="196">
        <f t="shared" si="0"/>
        <v>0</v>
      </c>
    </row>
    <row r="17" spans="1:12" s="212" customFormat="1" ht="0.75" customHeight="1" thickBot="1">
      <c r="A17" s="213">
        <f>A16+1</f>
        <v>13</v>
      </c>
      <c r="B17" s="214" t="s">
        <v>23</v>
      </c>
      <c r="C17" s="215"/>
      <c r="D17" s="209"/>
      <c r="E17" s="217"/>
      <c r="F17" s="217"/>
      <c r="G17" s="217"/>
      <c r="H17" s="218"/>
      <c r="I17" s="219"/>
      <c r="J17" s="226"/>
      <c r="L17" s="196">
        <f t="shared" si="0"/>
        <v>0</v>
      </c>
    </row>
    <row r="18" spans="1:12" s="212" customFormat="1" ht="10.5" customHeight="1" hidden="1">
      <c r="A18" s="213">
        <f>A17+1</f>
        <v>14</v>
      </c>
      <c r="B18" s="227"/>
      <c r="C18" s="228"/>
      <c r="D18" s="218"/>
      <c r="E18" s="217"/>
      <c r="F18" s="217"/>
      <c r="G18" s="217"/>
      <c r="H18" s="218"/>
      <c r="I18" s="219"/>
      <c r="J18" s="226"/>
      <c r="L18" s="196">
        <f t="shared" si="0"/>
        <v>0</v>
      </c>
    </row>
    <row r="19" spans="1:12" s="212" customFormat="1" ht="13.5" hidden="1" thickBot="1">
      <c r="A19" s="213">
        <f>A18+1</f>
        <v>15</v>
      </c>
      <c r="B19" s="227"/>
      <c r="C19" s="228"/>
      <c r="D19" s="218"/>
      <c r="E19" s="217"/>
      <c r="F19" s="217"/>
      <c r="G19" s="217"/>
      <c r="H19" s="218"/>
      <c r="I19" s="219"/>
      <c r="J19" s="226"/>
      <c r="L19" s="196">
        <f t="shared" si="0"/>
        <v>0</v>
      </c>
    </row>
    <row r="20" spans="1:12" s="197" customFormat="1" ht="13.5" thickTop="1">
      <c r="A20" s="229"/>
      <c r="B20" s="230"/>
      <c r="C20" s="231"/>
      <c r="D20" s="232"/>
      <c r="E20" s="233"/>
      <c r="F20" s="233"/>
      <c r="G20" s="233"/>
      <c r="H20" s="233"/>
      <c r="I20" s="230"/>
      <c r="J20" s="233"/>
      <c r="K20" s="234"/>
      <c r="L20" s="196"/>
    </row>
    <row r="21" spans="1:12" s="197" customFormat="1" ht="12.75">
      <c r="A21" s="235"/>
      <c r="B21" s="212" t="s">
        <v>10</v>
      </c>
      <c r="C21" s="236"/>
      <c r="D21" s="237">
        <f aca="true" t="shared" si="2" ref="D21:K21">SUM(D5:D19)</f>
        <v>36755371</v>
      </c>
      <c r="E21" s="237" t="e">
        <f t="shared" si="2"/>
        <v>#REF!</v>
      </c>
      <c r="F21" s="237" t="e">
        <f t="shared" si="2"/>
        <v>#REF!</v>
      </c>
      <c r="G21" s="237" t="e">
        <f t="shared" si="2"/>
        <v>#REF!</v>
      </c>
      <c r="H21" s="237" t="e">
        <f t="shared" si="2"/>
        <v>#REF!</v>
      </c>
      <c r="I21" s="238" t="e">
        <f t="shared" si="2"/>
        <v>#REF!</v>
      </c>
      <c r="J21" s="239" t="e">
        <f t="shared" si="2"/>
        <v>#REF!</v>
      </c>
      <c r="K21" s="240" t="e">
        <f t="shared" si="2"/>
        <v>#REF!</v>
      </c>
      <c r="L21" s="196" t="e">
        <f t="shared" si="0"/>
        <v>#REF!</v>
      </c>
    </row>
    <row r="22" spans="1:11" s="197" customFormat="1" ht="13.5" thickBot="1">
      <c r="A22" s="241"/>
      <c r="B22" s="242"/>
      <c r="C22" s="243"/>
      <c r="D22" s="244"/>
      <c r="E22" s="245"/>
      <c r="F22" s="245"/>
      <c r="G22" s="245"/>
      <c r="H22" s="245"/>
      <c r="I22" s="242"/>
      <c r="J22" s="245"/>
      <c r="K22" s="246"/>
    </row>
    <row r="23" spans="3:4" s="197" customFormat="1" ht="15" customHeight="1" thickTop="1">
      <c r="C23" s="195"/>
      <c r="D23" s="196"/>
    </row>
    <row r="24" spans="2:4" s="197" customFormat="1" ht="18" customHeight="1">
      <c r="B24" s="214"/>
      <c r="C24" s="195"/>
      <c r="D24" s="196"/>
    </row>
  </sheetData>
  <mergeCells count="3">
    <mergeCell ref="A3:A4"/>
    <mergeCell ref="B3:B4"/>
    <mergeCell ref="E3:K3"/>
  </mergeCells>
  <printOptions horizontalCentered="1"/>
  <pageMargins left="0.5905511811023623" right="0.5511811023622047" top="1.4960629921259843" bottom="0.5511811023622047" header="0.5118110236220472" footer="0.5118110236220472"/>
  <pageSetup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user</cp:lastModifiedBy>
  <cp:lastPrinted>2009-02-11T19:35:01Z</cp:lastPrinted>
  <dcterms:created xsi:type="dcterms:W3CDTF">2007-06-14T18:52:20Z</dcterms:created>
  <dcterms:modified xsi:type="dcterms:W3CDTF">2009-02-24T18:07:40Z</dcterms:modified>
  <cp:category/>
  <cp:version/>
  <cp:contentType/>
  <cp:contentStatus/>
</cp:coreProperties>
</file>