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09" sheetId="1" r:id="rId1"/>
  </sheets>
  <externalReferences>
    <externalReference r:id="rId4"/>
  </externalReferences>
  <definedNames>
    <definedName name="_xlnm.Print_Area" localSheetId="0">'2008-2009'!$A$1:$R$154</definedName>
  </definedNames>
  <calcPr fullCalcOnLoad="1"/>
</workbook>
</file>

<file path=xl/sharedStrings.xml><?xml version="1.0" encoding="utf-8"?>
<sst xmlns="http://schemas.openxmlformats.org/spreadsheetml/2006/main" count="309" uniqueCount="133">
  <si>
    <t>Tabela 17</t>
  </si>
  <si>
    <t>prognozy wzrostu kosztów zadań inwestycyjnych</t>
  </si>
  <si>
    <t>-</t>
  </si>
  <si>
    <t>Inwestycja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</si>
  <si>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</si>
  <si>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</si>
  <si>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</si>
  <si>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</si>
  <si>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</si>
  <si>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</si>
  <si>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</si>
  <si>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</si>
  <si>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</si>
  <si>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</si>
  <si>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</si>
  <si>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</si>
  <si>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</si>
  <si>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</si>
  <si>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</si>
  <si>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</si>
  <si>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</si>
  <si>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</si>
  <si>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</si>
  <si>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S-1</t>
  </si>
  <si>
    <t>S-2</t>
  </si>
  <si>
    <t>S-3</t>
  </si>
  <si>
    <t>S-1 - Dotacja z funduszy strukturalnych UE</t>
  </si>
  <si>
    <t>S-2 - Dotacja z funduszy strukturalnych UE</t>
  </si>
  <si>
    <t>E-1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</si>
  <si>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</si>
  <si>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</si>
  <si>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</si>
  <si>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</si>
  <si>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</si>
  <si>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</si>
  <si>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</si>
  <si>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</si>
  <si>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</si>
  <si>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</si>
  <si>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</si>
  <si>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</si>
  <si>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</si>
  <si>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</si>
  <si>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I-1 - Dotacja z funduszy strukturalnych UE</t>
  </si>
  <si>
    <t>I-2 - Dotacja z funduszy strukturalnych UE</t>
  </si>
  <si>
    <t>I-3 - Dotacja z funduszy strukturalnych UE</t>
  </si>
  <si>
    <t>Budowa kanalizacji sanitarnej w Bargłówce</t>
  </si>
  <si>
    <t>E-3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</si>
  <si>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</si>
  <si>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</si>
  <si>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(obejmującej sołectwa Sierakowice i Rachowice) poprzez budowę kanalizacji sanitarnej i oczyszczalni ścieków</t>
  </si>
  <si>
    <t>wzrost skumulowany (%)</t>
  </si>
  <si>
    <t>wzrost jednoroczny   (%)</t>
  </si>
  <si>
    <t>Kod</t>
  </si>
  <si>
    <t>Okres</t>
  </si>
  <si>
    <t>realizacji</t>
  </si>
  <si>
    <t>Łączne nakłady</t>
  </si>
  <si>
    <t>2007-2010</t>
  </si>
  <si>
    <t>2008-2009</t>
  </si>
  <si>
    <t>2007-2009</t>
  </si>
  <si>
    <t>Jednostka org. odpowiedzialna za realizację zadania</t>
  </si>
  <si>
    <t>Urząd Miejski w Sośnicowicach</t>
  </si>
  <si>
    <t>2011-2013</t>
  </si>
  <si>
    <t>PWiK Gliwice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</si>
  <si>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</si>
  <si>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</si>
  <si>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</si>
  <si>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</si>
  <si>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</si>
  <si>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</si>
  <si>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</si>
  <si>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</si>
  <si>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</si>
  <si>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</si>
  <si>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</si>
  <si>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</si>
  <si>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</si>
  <si>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</si>
  <si>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700</t>
  </si>
  <si>
    <t>70005</t>
  </si>
  <si>
    <t xml:space="preserve">                      nadwyżki z lat ubiegłych</t>
  </si>
  <si>
    <t xml:space="preserve"> - WFOŚiGW</t>
  </si>
  <si>
    <t>- GFOŚiGW</t>
  </si>
  <si>
    <t xml:space="preserve">    - GFOŚiGW</t>
  </si>
  <si>
    <t xml:space="preserve">    - WFOŚiGW (pożyczka)</t>
  </si>
  <si>
    <t>RAZEM ŚRODKI GMINY w tym:</t>
  </si>
  <si>
    <t xml:space="preserve">                      WFOŚiGW</t>
  </si>
  <si>
    <t xml:space="preserve">                      GFOŚiGW</t>
  </si>
  <si>
    <t>środki własne budżetowe*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</si>
  <si>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</si>
  <si>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>środki gminy</t>
  </si>
  <si>
    <t>WFOŚiGW</t>
  </si>
  <si>
    <t>GFOŚiGW</t>
  </si>
  <si>
    <t>środki pomocowe</t>
  </si>
  <si>
    <t xml:space="preserve">             - w tym ze środków własnych Gminy:</t>
  </si>
  <si>
    <t xml:space="preserve">                      roku budżetowego (bez pożyczek i środków pomocowych)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</si>
  <si>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</si>
  <si>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</si>
  <si>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tabela</t>
  </si>
  <si>
    <t>pomocnicza</t>
  </si>
  <si>
    <t>S-4</t>
  </si>
  <si>
    <t>S-3 - Dotacja z funduszy strukturalnych UE</t>
  </si>
  <si>
    <t>S-4 - Dotacja z funduszy strukturalnych UE</t>
  </si>
  <si>
    <t>E-URZĄD w Sośnicowicach-Budowa elektronicznej platformy usług administracji publicznej wraz z systemem elektronicznego obiegu dokumentów</t>
  </si>
  <si>
    <t>do 2008</t>
  </si>
  <si>
    <t>Limity wydatków na wieloletnie programy inwestycyjne w latach 2008 - 2011</t>
  </si>
  <si>
    <t>Remont budynku Szkoły Podstawowej w Sośnicowicach, zagospodarowanie terenu wraz z budową boiska wielofunkcyjnego</t>
  </si>
  <si>
    <t>Budowa sali sportowej przy SP w Sierakowicach</t>
  </si>
  <si>
    <t>2008-2011</t>
  </si>
  <si>
    <t>** - Łączne nakłady przewyższają planowane koszty rzeczywiste o środki własne wymagane dla zabezpieczenia nakładów w I kwartale rzeczowej realizacji zadania</t>
  </si>
  <si>
    <t>S-5</t>
  </si>
  <si>
    <t>Przebudowa budynku socjalnego i zagospodarowanie terenu na boisku w Kozłowie</t>
  </si>
  <si>
    <t>S-5 - Dotacja z funduszy strukturalnych UE</t>
  </si>
  <si>
    <t>**</t>
  </si>
  <si>
    <t>2008-2010</t>
  </si>
  <si>
    <t>***</t>
  </si>
  <si>
    <t>*** - Łączne nakłady przewyższają planowane koszty rzeczywiste o środki własne wymagane dla 100 % zabezpieczenia nakładów rzeczowej realizacji zadania</t>
  </si>
  <si>
    <t>Budowa infrastruktury wodociągowo -</t>
  </si>
  <si>
    <t xml:space="preserve">kanalizacyjnej dla terenów </t>
  </si>
  <si>
    <t>przy ul. Gimnazjalnej</t>
  </si>
  <si>
    <t>Budowa kanalizacji deszczowej i sieci wodociągowej dla terenu ofertowego budownictwa mieszkaniowego przy ul.Granicznej w Smolnicy</t>
  </si>
  <si>
    <t>I-4 - Dotacja z funduszy strukturalnych UE</t>
  </si>
  <si>
    <t>I-4</t>
  </si>
  <si>
    <t>60014</t>
  </si>
  <si>
    <t>Powiat gliwicki</t>
  </si>
  <si>
    <t>Remont nawierzchni drogi gminnej nr 1469055 Smolnica - Gliwice</t>
  </si>
  <si>
    <t>Urząd Miejski w Sośnicowicach; Powiat gliwicki</t>
  </si>
  <si>
    <t>I-4 - Dotacja z Narodowego Programu Przebudowy Dróg Lokalnych 2008-2011</t>
  </si>
  <si>
    <t>I-3 - Dotacja z Narodowego Programu Przebudowy Dróg Lokalnych 2008-2011</t>
  </si>
  <si>
    <t>Budowa drogi gminnej w Sośnicowicach-Włączenie ul. Gimnazjalnej do drogi powiatowej nr 2916 S</t>
  </si>
  <si>
    <t>Remont nawierzchni drogi powiatowej nr 2991 S (Sośnicowice - Gliwice) - Etap I wraz z budową chodnika w ciągu tej drogi (dotacja dla Powiatu Gliwickiego)</t>
  </si>
  <si>
    <t>2007-2011</t>
  </si>
  <si>
    <t>Budowa kanalizacji sanitarnej dla Kozłowa (w latach 2009 - 2011 dotacja dla PWiK Gliwice)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</si>
</sst>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0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  <font>
      <i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2" fillId="0" borderId="1" xfId="19" applyFont="1" applyBorder="1">
      <alignment/>
    </xf>
    <xf numFmtId="0" fontId="1" fillId="0" borderId="2" xfId="19" applyBorder="1">
      <alignment/>
    </xf>
    <xf numFmtId="0" fontId="2" fillId="0" borderId="2" xfId="19" applyFont="1" applyBorder="1">
      <alignment/>
    </xf>
    <xf numFmtId="3" fontId="1" fillId="0" borderId="2" xfId="19" applyNumberFormat="1" applyBorder="1">
      <alignment/>
    </xf>
    <xf numFmtId="0" fontId="6" fillId="0" borderId="3" xfId="19" applyFont="1" applyBorder="1" applyAlignment="1">
      <alignment horizontal="center"/>
    </xf>
    <xf numFmtId="0" fontId="7" fillId="0" borderId="4" xfId="19" applyFont="1" applyBorder="1" applyAlignment="1">
      <alignment horizontal="right"/>
    </xf>
    <xf numFmtId="9" fontId="6" fillId="0" borderId="5" xfId="19" applyNumberFormat="1" applyFont="1" applyBorder="1" applyAlignment="1">
      <alignment horizontal="center"/>
    </xf>
    <xf numFmtId="0" fontId="7" fillId="0" borderId="6" xfId="19" applyFont="1" applyBorder="1" applyAlignment="1">
      <alignment horizontal="right"/>
    </xf>
    <xf numFmtId="9" fontId="1" fillId="0" borderId="7" xfId="19" applyNumberFormat="1" applyBorder="1" applyAlignment="1">
      <alignment horizontal="center"/>
    </xf>
    <xf numFmtId="9" fontId="9" fillId="0" borderId="0" xfId="19" applyNumberFormat="1" applyFont="1">
      <alignment/>
    </xf>
    <xf numFmtId="0" fontId="2" fillId="2" borderId="8" xfId="19" applyFont="1" applyFill="1" applyBorder="1">
      <alignment/>
    </xf>
    <xf numFmtId="3" fontId="2" fillId="2" borderId="8" xfId="19" applyNumberFormat="1" applyFont="1" applyFill="1" applyBorder="1">
      <alignment/>
    </xf>
    <xf numFmtId="3" fontId="1" fillId="2" borderId="8" xfId="19" applyNumberFormat="1" applyFill="1" applyBorder="1">
      <alignment/>
    </xf>
    <xf numFmtId="0" fontId="1" fillId="2" borderId="8" xfId="19" applyFill="1" applyBorder="1">
      <alignment/>
    </xf>
    <xf numFmtId="0" fontId="1" fillId="2" borderId="0" xfId="19" applyFill="1">
      <alignment/>
    </xf>
    <xf numFmtId="0" fontId="6" fillId="0" borderId="9" xfId="19" applyFont="1" applyBorder="1" applyAlignment="1">
      <alignment horizontal="center"/>
    </xf>
    <xf numFmtId="3" fontId="6" fillId="0" borderId="9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10" xfId="19" applyFont="1" applyBorder="1" applyAlignment="1">
      <alignment horizontal="center"/>
    </xf>
    <xf numFmtId="3" fontId="6" fillId="0" borderId="10" xfId="19" applyNumberFormat="1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12" xfId="19" applyFont="1" applyBorder="1" applyAlignment="1">
      <alignment horizontal="center"/>
    </xf>
    <xf numFmtId="0" fontId="6" fillId="0" borderId="5" xfId="19" applyFont="1" applyBorder="1">
      <alignment/>
    </xf>
    <xf numFmtId="3" fontId="6" fillId="0" borderId="5" xfId="19" applyNumberFormat="1" applyFont="1" applyBorder="1">
      <alignment/>
    </xf>
    <xf numFmtId="0" fontId="6" fillId="0" borderId="0" xfId="19" applyFont="1">
      <alignment/>
    </xf>
    <xf numFmtId="0" fontId="6" fillId="0" borderId="7" xfId="19" applyFont="1" applyBorder="1">
      <alignment/>
    </xf>
    <xf numFmtId="3" fontId="10" fillId="0" borderId="7" xfId="19" applyNumberFormat="1" applyFont="1" applyBorder="1">
      <alignment/>
    </xf>
    <xf numFmtId="3" fontId="11" fillId="0" borderId="7" xfId="19" applyNumberFormat="1" applyFont="1" applyBorder="1">
      <alignment/>
    </xf>
    <xf numFmtId="0" fontId="10" fillId="0" borderId="0" xfId="19" applyFont="1">
      <alignment/>
    </xf>
    <xf numFmtId="0" fontId="1" fillId="0" borderId="5" xfId="19" applyFont="1" applyBorder="1">
      <alignment/>
    </xf>
    <xf numFmtId="3" fontId="1" fillId="0" borderId="5" xfId="19" applyNumberFormat="1" applyBorder="1">
      <alignment/>
    </xf>
    <xf numFmtId="3" fontId="1" fillId="0" borderId="13" xfId="19" applyNumberFormat="1" applyBorder="1">
      <alignment/>
    </xf>
    <xf numFmtId="3" fontId="1" fillId="0" borderId="13" xfId="19" applyNumberFormat="1" applyFont="1" applyBorder="1">
      <alignment/>
    </xf>
    <xf numFmtId="3" fontId="1" fillId="0" borderId="14" xfId="19" applyNumberFormat="1" applyFont="1" applyBorder="1">
      <alignment/>
    </xf>
    <xf numFmtId="3" fontId="10" fillId="0" borderId="15" xfId="19" applyNumberFormat="1" applyFont="1" applyBorder="1">
      <alignment/>
    </xf>
    <xf numFmtId="3" fontId="10" fillId="0" borderId="16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0" fontId="1" fillId="0" borderId="7" xfId="19" applyFont="1" applyBorder="1">
      <alignment/>
    </xf>
    <xf numFmtId="3" fontId="6" fillId="0" borderId="19" xfId="19" applyNumberFormat="1" applyFont="1" applyBorder="1">
      <alignment/>
    </xf>
    <xf numFmtId="0" fontId="6" fillId="0" borderId="19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20" xfId="19" applyFont="1" applyBorder="1">
      <alignment/>
    </xf>
    <xf numFmtId="0" fontId="1" fillId="0" borderId="21" xfId="19" applyBorder="1">
      <alignment/>
    </xf>
    <xf numFmtId="3" fontId="1" fillId="0" borderId="21" xfId="19" applyNumberFormat="1" applyBorder="1">
      <alignment/>
    </xf>
    <xf numFmtId="3" fontId="6" fillId="0" borderId="21" xfId="19" applyNumberFormat="1" applyFont="1" applyBorder="1">
      <alignment/>
    </xf>
    <xf numFmtId="3" fontId="6" fillId="0" borderId="22" xfId="19" applyNumberFormat="1" applyFont="1" applyBorder="1">
      <alignment/>
    </xf>
    <xf numFmtId="3" fontId="6" fillId="0" borderId="23" xfId="19" applyNumberFormat="1" applyFont="1" applyBorder="1">
      <alignment/>
    </xf>
    <xf numFmtId="3" fontId="6" fillId="0" borderId="24" xfId="19" applyNumberFormat="1" applyFont="1" applyBorder="1">
      <alignment/>
    </xf>
    <xf numFmtId="0" fontId="6" fillId="0" borderId="25" xfId="19" applyFont="1" applyBorder="1">
      <alignment/>
    </xf>
    <xf numFmtId="3" fontId="6" fillId="0" borderId="26" xfId="19" applyNumberFormat="1" applyFont="1" applyBorder="1">
      <alignment/>
    </xf>
    <xf numFmtId="0" fontId="10" fillId="0" borderId="0" xfId="19" applyFont="1" applyBorder="1">
      <alignment/>
    </xf>
    <xf numFmtId="0" fontId="10" fillId="0" borderId="25" xfId="19" applyFont="1" applyBorder="1" quotePrefix="1">
      <alignment/>
    </xf>
    <xf numFmtId="3" fontId="10" fillId="0" borderId="0" xfId="19" applyNumberFormat="1" applyFont="1" applyBorder="1">
      <alignment/>
    </xf>
    <xf numFmtId="3" fontId="10" fillId="0" borderId="5" xfId="19" applyNumberFormat="1" applyFont="1" applyBorder="1">
      <alignment/>
    </xf>
    <xf numFmtId="3" fontId="10" fillId="0" borderId="17" xfId="19" applyNumberFormat="1" applyFont="1" applyBorder="1">
      <alignment/>
    </xf>
    <xf numFmtId="0" fontId="1" fillId="0" borderId="27" xfId="19" applyBorder="1">
      <alignment/>
    </xf>
    <xf numFmtId="3" fontId="1" fillId="0" borderId="27" xfId="19" applyNumberFormat="1" applyBorder="1">
      <alignment/>
    </xf>
    <xf numFmtId="3" fontId="6" fillId="0" borderId="27" xfId="19" applyNumberFormat="1" applyFont="1" applyBorder="1">
      <alignment/>
    </xf>
    <xf numFmtId="3" fontId="6" fillId="0" borderId="10" xfId="19" applyNumberFormat="1" applyFont="1" applyBorder="1">
      <alignment/>
    </xf>
    <xf numFmtId="3" fontId="6" fillId="0" borderId="28" xfId="19" applyNumberFormat="1" applyFont="1" applyBorder="1">
      <alignment/>
    </xf>
    <xf numFmtId="3" fontId="6" fillId="0" borderId="29" xfId="19" applyNumberFormat="1" applyFont="1" applyBorder="1">
      <alignment/>
    </xf>
    <xf numFmtId="0" fontId="6" fillId="0" borderId="30" xfId="19" applyFont="1" applyBorder="1">
      <alignment/>
    </xf>
    <xf numFmtId="0" fontId="1" fillId="0" borderId="8" xfId="19" applyBorder="1">
      <alignment/>
    </xf>
    <xf numFmtId="3" fontId="1" fillId="0" borderId="8" xfId="19" applyNumberFormat="1" applyBorder="1">
      <alignment/>
    </xf>
    <xf numFmtId="3" fontId="6" fillId="0" borderId="8" xfId="19" applyNumberFormat="1" applyFont="1" applyBorder="1">
      <alignment/>
    </xf>
    <xf numFmtId="3" fontId="6" fillId="0" borderId="31" xfId="19" applyNumberFormat="1" applyFont="1" applyBorder="1">
      <alignment/>
    </xf>
    <xf numFmtId="3" fontId="6" fillId="0" borderId="32" xfId="19" applyNumberFormat="1" applyFont="1" applyBorder="1">
      <alignment/>
    </xf>
    <xf numFmtId="0" fontId="6" fillId="0" borderId="33" xfId="19" applyFont="1" applyBorder="1">
      <alignment/>
    </xf>
    <xf numFmtId="0" fontId="2" fillId="0" borderId="34" xfId="19" applyFont="1" applyFill="1" applyBorder="1">
      <alignment/>
    </xf>
    <xf numFmtId="3" fontId="2" fillId="0" borderId="34" xfId="19" applyNumberFormat="1" applyFont="1" applyFill="1" applyBorder="1">
      <alignment/>
    </xf>
    <xf numFmtId="0" fontId="1" fillId="0" borderId="34" xfId="19" applyBorder="1">
      <alignment/>
    </xf>
    <xf numFmtId="3" fontId="6" fillId="0" borderId="34" xfId="19" applyNumberFormat="1" applyFont="1" applyBorder="1">
      <alignment/>
    </xf>
    <xf numFmtId="3" fontId="6" fillId="0" borderId="9" xfId="19" applyNumberFormat="1" applyFont="1" applyBorder="1">
      <alignment/>
    </xf>
    <xf numFmtId="3" fontId="6" fillId="0" borderId="35" xfId="19" applyNumberFormat="1" applyFont="1" applyBorder="1">
      <alignment/>
    </xf>
    <xf numFmtId="0" fontId="6" fillId="0" borderId="36" xfId="19" applyFont="1" applyBorder="1">
      <alignment/>
    </xf>
    <xf numFmtId="0" fontId="12" fillId="2" borderId="0" xfId="19" applyFont="1" applyFill="1" applyBorder="1">
      <alignment/>
    </xf>
    <xf numFmtId="0" fontId="12" fillId="2" borderId="33" xfId="19" applyFont="1" applyFill="1" applyBorder="1" applyAlignment="1">
      <alignment horizontal="center"/>
    </xf>
    <xf numFmtId="0" fontId="12" fillId="2" borderId="34" xfId="19" applyFont="1" applyFill="1" applyBorder="1">
      <alignment/>
    </xf>
    <xf numFmtId="3" fontId="12" fillId="2" borderId="34" xfId="19" applyNumberFormat="1" applyFont="1" applyFill="1" applyBorder="1">
      <alignment/>
    </xf>
    <xf numFmtId="0" fontId="13" fillId="2" borderId="18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5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7" xfId="19" applyNumberFormat="1" applyFont="1" applyFill="1" applyBorder="1">
      <alignment/>
    </xf>
    <xf numFmtId="3" fontId="7" fillId="2" borderId="5" xfId="19" applyNumberFormat="1" applyFont="1" applyFill="1" applyBorder="1">
      <alignment/>
    </xf>
    <xf numFmtId="3" fontId="7" fillId="2" borderId="17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7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6" xfId="19" applyFill="1" applyBorder="1" applyAlignment="1">
      <alignment horizontal="center"/>
    </xf>
    <xf numFmtId="0" fontId="1" fillId="2" borderId="27" xfId="19" applyFill="1" applyBorder="1">
      <alignment/>
    </xf>
    <xf numFmtId="3" fontId="1" fillId="2" borderId="27" xfId="19" applyNumberFormat="1" applyFill="1" applyBorder="1">
      <alignment/>
    </xf>
    <xf numFmtId="0" fontId="1" fillId="2" borderId="29" xfId="19" applyFill="1" applyBorder="1">
      <alignment/>
    </xf>
    <xf numFmtId="3" fontId="10" fillId="0" borderId="38" xfId="19" applyNumberFormat="1" applyFont="1" applyBorder="1">
      <alignment/>
    </xf>
    <xf numFmtId="3" fontId="1" fillId="0" borderId="5" xfId="19" applyNumberFormat="1" applyFont="1" applyBorder="1">
      <alignment/>
    </xf>
    <xf numFmtId="3" fontId="10" fillId="0" borderId="38" xfId="19" applyNumberFormat="1" applyFont="1" applyBorder="1">
      <alignment/>
    </xf>
    <xf numFmtId="0" fontId="10" fillId="0" borderId="25" xfId="19" applyFont="1" applyBorder="1">
      <alignment/>
    </xf>
    <xf numFmtId="0" fontId="10" fillId="0" borderId="36" xfId="19" applyFont="1" applyBorder="1" quotePrefix="1">
      <alignment/>
    </xf>
    <xf numFmtId="3" fontId="11" fillId="0" borderId="38" xfId="19" applyNumberFormat="1" applyFont="1" applyBorder="1">
      <alignment/>
    </xf>
    <xf numFmtId="3" fontId="10" fillId="0" borderId="39" xfId="19" applyNumberFormat="1" applyFont="1" applyBorder="1">
      <alignment/>
    </xf>
    <xf numFmtId="0" fontId="0" fillId="0" borderId="0" xfId="0" applyFont="1" applyAlignment="1">
      <alignment/>
    </xf>
    <xf numFmtId="0" fontId="10" fillId="0" borderId="25" xfId="19" applyFont="1" applyBorder="1">
      <alignment/>
    </xf>
    <xf numFmtId="3" fontId="6" fillId="0" borderId="13" xfId="19" applyNumberFormat="1" applyFont="1" applyBorder="1">
      <alignment/>
    </xf>
    <xf numFmtId="3" fontId="10" fillId="0" borderId="5" xfId="19" applyNumberFormat="1" applyFont="1" applyBorder="1">
      <alignment/>
    </xf>
    <xf numFmtId="3" fontId="6" fillId="0" borderId="38" xfId="19" applyNumberFormat="1" applyFont="1" applyBorder="1">
      <alignment/>
    </xf>
    <xf numFmtId="3" fontId="10" fillId="0" borderId="7" xfId="19" applyNumberFormat="1" applyFont="1" applyBorder="1">
      <alignment/>
    </xf>
    <xf numFmtId="3" fontId="11" fillId="0" borderId="40" xfId="19" applyNumberFormat="1" applyFont="1" applyBorder="1">
      <alignment/>
    </xf>
    <xf numFmtId="3" fontId="11" fillId="0" borderId="40" xfId="19" applyNumberFormat="1" applyFont="1" applyBorder="1">
      <alignment/>
    </xf>
    <xf numFmtId="3" fontId="6" fillId="0" borderId="41" xfId="19" applyNumberFormat="1" applyFont="1" applyBorder="1">
      <alignment/>
    </xf>
    <xf numFmtId="0" fontId="6" fillId="0" borderId="42" xfId="19" applyFont="1" applyBorder="1" applyAlignment="1">
      <alignment horizontal="center"/>
    </xf>
    <xf numFmtId="3" fontId="6" fillId="0" borderId="4" xfId="19" applyNumberFormat="1" applyFont="1" applyBorder="1">
      <alignment/>
    </xf>
    <xf numFmtId="3" fontId="6" fillId="0" borderId="43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44" xfId="19" applyNumberFormat="1" applyFont="1" applyBorder="1">
      <alignment/>
    </xf>
    <xf numFmtId="3" fontId="10" fillId="0" borderId="45" xfId="19" applyNumberFormat="1" applyFont="1" applyBorder="1">
      <alignment/>
    </xf>
    <xf numFmtId="3" fontId="1" fillId="0" borderId="4" xfId="19" applyNumberFormat="1" applyFont="1" applyBorder="1">
      <alignment/>
    </xf>
    <xf numFmtId="3" fontId="6" fillId="0" borderId="14" xfId="19" applyNumberFormat="1" applyFont="1" applyBorder="1">
      <alignment/>
    </xf>
    <xf numFmtId="0" fontId="6" fillId="0" borderId="41" xfId="19" applyFont="1" applyBorder="1" applyAlignment="1">
      <alignment horizontal="center"/>
    </xf>
    <xf numFmtId="0" fontId="6" fillId="0" borderId="31" xfId="19" applyFont="1" applyBorder="1" applyAlignment="1">
      <alignment horizontal="center"/>
    </xf>
    <xf numFmtId="3" fontId="6" fillId="0" borderId="46" xfId="19" applyNumberFormat="1" applyFont="1" applyBorder="1">
      <alignment/>
    </xf>
    <xf numFmtId="3" fontId="6" fillId="0" borderId="47" xfId="19" applyNumberFormat="1" applyFont="1" applyBorder="1">
      <alignment/>
    </xf>
    <xf numFmtId="9" fontId="12" fillId="0" borderId="0" xfId="19" applyNumberFormat="1" applyFont="1">
      <alignment/>
    </xf>
    <xf numFmtId="9" fontId="12" fillId="2" borderId="8" xfId="19" applyNumberFormat="1" applyFont="1" applyFill="1" applyBorder="1">
      <alignment/>
    </xf>
    <xf numFmtId="9" fontId="12" fillId="2" borderId="32" xfId="19" applyNumberFormat="1" applyFont="1" applyFill="1" applyBorder="1">
      <alignment/>
    </xf>
    <xf numFmtId="0" fontId="16" fillId="0" borderId="0" xfId="19" applyFont="1">
      <alignment/>
    </xf>
    <xf numFmtId="0" fontId="16" fillId="2" borderId="0" xfId="19" applyFont="1" applyFill="1">
      <alignment/>
    </xf>
    <xf numFmtId="3" fontId="17" fillId="0" borderId="0" xfId="19" applyNumberFormat="1" applyFont="1">
      <alignment/>
    </xf>
    <xf numFmtId="0" fontId="16" fillId="0" borderId="0" xfId="19" applyFont="1" applyBorder="1">
      <alignment/>
    </xf>
    <xf numFmtId="3" fontId="10" fillId="0" borderId="40" xfId="19" applyNumberFormat="1" applyFont="1" applyBorder="1">
      <alignment/>
    </xf>
    <xf numFmtId="3" fontId="10" fillId="0" borderId="17" xfId="19" applyNumberFormat="1" applyFont="1" applyBorder="1">
      <alignment/>
    </xf>
    <xf numFmtId="3" fontId="16" fillId="2" borderId="0" xfId="19" applyNumberFormat="1" applyFont="1" applyFill="1">
      <alignment/>
    </xf>
    <xf numFmtId="3" fontId="10" fillId="0" borderId="40" xfId="19" applyNumberFormat="1" applyFont="1" applyBorder="1">
      <alignment/>
    </xf>
    <xf numFmtId="3" fontId="10" fillId="0" borderId="48" xfId="19" applyNumberFormat="1" applyFont="1" applyBorder="1">
      <alignment/>
    </xf>
    <xf numFmtId="3" fontId="10" fillId="0" borderId="49" xfId="19" applyNumberFormat="1" applyFont="1" applyBorder="1">
      <alignment/>
    </xf>
    <xf numFmtId="3" fontId="1" fillId="0" borderId="17" xfId="19" applyNumberFormat="1" applyFont="1" applyBorder="1">
      <alignment/>
    </xf>
    <xf numFmtId="0" fontId="6" fillId="0" borderId="3" xfId="19" applyFont="1" applyBorder="1" applyAlignment="1">
      <alignment horizontal="center"/>
    </xf>
    <xf numFmtId="0" fontId="1" fillId="0" borderId="7" xfId="19" applyBorder="1" applyAlignment="1">
      <alignment horizontal="center"/>
    </xf>
    <xf numFmtId="0" fontId="6" fillId="0" borderId="5" xfId="19" applyFont="1" applyBorder="1" applyAlignment="1">
      <alignment horizontal="center"/>
    </xf>
    <xf numFmtId="1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168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0" fontId="16" fillId="0" borderId="4" xfId="19" applyFont="1" applyBorder="1">
      <alignment/>
    </xf>
    <xf numFmtId="0" fontId="16" fillId="2" borderId="4" xfId="19" applyFont="1" applyFill="1" applyBorder="1">
      <alignment/>
    </xf>
    <xf numFmtId="0" fontId="6" fillId="0" borderId="21" xfId="19" applyFont="1" applyBorder="1" applyAlignment="1">
      <alignment/>
    </xf>
    <xf numFmtId="0" fontId="6" fillId="0" borderId="24" xfId="19" applyFont="1" applyBorder="1" applyAlignment="1">
      <alignment/>
    </xf>
    <xf numFmtId="3" fontId="1" fillId="0" borderId="50" xfId="19" applyNumberFormat="1" applyBorder="1">
      <alignment/>
    </xf>
    <xf numFmtId="0" fontId="6" fillId="0" borderId="47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6" fillId="0" borderId="0" xfId="19" applyFont="1" applyBorder="1" applyAlignment="1">
      <alignment horizontal="center"/>
    </xf>
    <xf numFmtId="9" fontId="6" fillId="0" borderId="0" xfId="19" applyNumberFormat="1" applyFont="1" applyBorder="1" applyAlignment="1">
      <alignment horizontal="center"/>
    </xf>
    <xf numFmtId="9" fontId="1" fillId="0" borderId="0" xfId="19" applyNumberFormat="1" applyBorder="1" applyAlignment="1">
      <alignment horizontal="center"/>
    </xf>
    <xf numFmtId="0" fontId="16" fillId="2" borderId="0" xfId="19" applyFont="1" applyFill="1" applyBorder="1">
      <alignment/>
    </xf>
    <xf numFmtId="0" fontId="1" fillId="2" borderId="32" xfId="19" applyFill="1" applyBorder="1">
      <alignment/>
    </xf>
    <xf numFmtId="3" fontId="6" fillId="0" borderId="33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51" xfId="19" applyFont="1" applyBorder="1" applyAlignment="1">
      <alignment/>
    </xf>
    <xf numFmtId="0" fontId="22" fillId="0" borderId="18" xfId="19" applyFont="1" applyBorder="1" applyAlignment="1">
      <alignment wrapText="1"/>
    </xf>
    <xf numFmtId="0" fontId="6" fillId="0" borderId="8" xfId="19" applyFont="1" applyBorder="1">
      <alignment/>
    </xf>
    <xf numFmtId="0" fontId="1" fillId="0" borderId="18" xfId="19" applyBorder="1" applyAlignment="1">
      <alignment horizontal="right"/>
    </xf>
    <xf numFmtId="0" fontId="1" fillId="0" borderId="26" xfId="19" applyBorder="1" applyAlignment="1">
      <alignment horizontal="right"/>
    </xf>
    <xf numFmtId="0" fontId="6" fillId="0" borderId="52" xfId="19" applyFont="1" applyBorder="1" applyAlignment="1">
      <alignment horizontal="center" vertical="center"/>
    </xf>
    <xf numFmtId="0" fontId="10" fillId="0" borderId="53" xfId="19" applyFont="1" applyBorder="1" applyAlignment="1">
      <alignment horizontal="center" vertical="center"/>
    </xf>
    <xf numFmtId="0" fontId="2" fillId="0" borderId="30" xfId="19" applyFont="1" applyBorder="1">
      <alignment/>
    </xf>
    <xf numFmtId="0" fontId="2" fillId="0" borderId="0" xfId="19" applyFont="1" applyAlignment="1">
      <alignment/>
    </xf>
    <xf numFmtId="0" fontId="20" fillId="0" borderId="37" xfId="19" applyFont="1" applyBorder="1" applyAlignment="1">
      <alignment horizontal="center" vertical="center"/>
    </xf>
    <xf numFmtId="0" fontId="23" fillId="0" borderId="53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51" xfId="19" applyBorder="1">
      <alignment/>
    </xf>
    <xf numFmtId="3" fontId="10" fillId="0" borderId="10" xfId="19" applyNumberFormat="1" applyFont="1" applyBorder="1">
      <alignment/>
    </xf>
    <xf numFmtId="0" fontId="6" fillId="0" borderId="34" xfId="19" applyFont="1" applyBorder="1">
      <alignment/>
    </xf>
    <xf numFmtId="3" fontId="1" fillId="0" borderId="34" xfId="19" applyNumberFormat="1" applyBorder="1">
      <alignment/>
    </xf>
    <xf numFmtId="0" fontId="1" fillId="0" borderId="52" xfId="19" applyBorder="1">
      <alignment/>
    </xf>
    <xf numFmtId="3" fontId="10" fillId="0" borderId="12" xfId="19" applyNumberFormat="1" applyFont="1" applyBorder="1">
      <alignment/>
    </xf>
    <xf numFmtId="0" fontId="6" fillId="0" borderId="54" xfId="19" applyFont="1" applyBorder="1" applyAlignment="1">
      <alignment horizontal="center"/>
    </xf>
    <xf numFmtId="0" fontId="6" fillId="0" borderId="44" xfId="19" applyFont="1" applyBorder="1" applyAlignment="1">
      <alignment horizontal="center"/>
    </xf>
    <xf numFmtId="0" fontId="1" fillId="0" borderId="4" xfId="19" applyFont="1" applyBorder="1" applyAlignment="1">
      <alignment horizontal="center"/>
    </xf>
    <xf numFmtId="0" fontId="10" fillId="0" borderId="55" xfId="19" applyFont="1" applyBorder="1" applyAlignment="1">
      <alignment horizontal="center"/>
    </xf>
    <xf numFmtId="0" fontId="1" fillId="0" borderId="56" xfId="19" applyFont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1" fillId="0" borderId="57" xfId="19" applyFont="1" applyBorder="1" applyAlignment="1">
      <alignment horizontal="center"/>
    </xf>
    <xf numFmtId="0" fontId="6" fillId="0" borderId="58" xfId="19" applyFont="1" applyBorder="1" applyAlignment="1">
      <alignment horizontal="center"/>
    </xf>
    <xf numFmtId="168" fontId="6" fillId="0" borderId="37" xfId="19" applyNumberFormat="1" applyFont="1" applyBorder="1" applyAlignment="1">
      <alignment horizontal="center"/>
    </xf>
    <xf numFmtId="168" fontId="1" fillId="0" borderId="53" xfId="19" applyNumberFormat="1" applyBorder="1" applyAlignment="1">
      <alignment horizontal="center"/>
    </xf>
    <xf numFmtId="3" fontId="10" fillId="0" borderId="4" xfId="19" applyNumberFormat="1" applyFont="1" applyBorder="1">
      <alignment/>
    </xf>
    <xf numFmtId="0" fontId="6" fillId="0" borderId="1" xfId="19" applyFont="1" applyBorder="1" applyAlignment="1">
      <alignment horizontal="center"/>
    </xf>
    <xf numFmtId="168" fontId="6" fillId="0" borderId="4" xfId="19" applyNumberFormat="1" applyFont="1" applyBorder="1" applyAlignment="1">
      <alignment horizontal="center"/>
    </xf>
    <xf numFmtId="168" fontId="1" fillId="0" borderId="6" xfId="19" applyNumberFormat="1" applyBorder="1" applyAlignment="1">
      <alignment horizontal="center"/>
    </xf>
    <xf numFmtId="0" fontId="24" fillId="2" borderId="9" xfId="19" applyFont="1" applyFill="1" applyBorder="1">
      <alignment/>
    </xf>
    <xf numFmtId="0" fontId="24" fillId="2" borderId="47" xfId="19" applyFont="1" applyFill="1" applyBorder="1">
      <alignment/>
    </xf>
    <xf numFmtId="3" fontId="8" fillId="2" borderId="10" xfId="19" applyNumberFormat="1" applyFont="1" applyFill="1" applyBorder="1">
      <alignment/>
    </xf>
    <xf numFmtId="3" fontId="8" fillId="2" borderId="44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3" fontId="10" fillId="0" borderId="59" xfId="19" applyNumberFormat="1" applyFont="1" applyBorder="1">
      <alignment/>
    </xf>
    <xf numFmtId="3" fontId="1" fillId="0" borderId="5" xfId="19" applyNumberFormat="1" applyBorder="1" applyAlignment="1">
      <alignment/>
    </xf>
    <xf numFmtId="3" fontId="1" fillId="0" borderId="7" xfId="19" applyNumberFormat="1" applyBorder="1" applyAlignment="1">
      <alignment/>
    </xf>
    <xf numFmtId="49" fontId="21" fillId="0" borderId="4" xfId="19" applyNumberFormat="1" applyFont="1" applyBorder="1" applyAlignment="1">
      <alignment horizontal="center" wrapText="1"/>
    </xf>
    <xf numFmtId="49" fontId="21" fillId="0" borderId="4" xfId="19" applyNumberFormat="1" applyFont="1" applyBorder="1" applyAlignment="1">
      <alignment horizontal="center"/>
    </xf>
    <xf numFmtId="3" fontId="10" fillId="0" borderId="60" xfId="19" applyNumberFormat="1" applyFont="1" applyBorder="1">
      <alignment/>
    </xf>
    <xf numFmtId="0" fontId="1" fillId="0" borderId="36" xfId="19" applyFont="1" applyBorder="1">
      <alignment/>
    </xf>
    <xf numFmtId="3" fontId="10" fillId="0" borderId="13" xfId="19" applyNumberFormat="1" applyFont="1" applyBorder="1">
      <alignment/>
    </xf>
    <xf numFmtId="3" fontId="10" fillId="0" borderId="61" xfId="19" applyNumberFormat="1" applyFont="1" applyBorder="1">
      <alignment/>
    </xf>
    <xf numFmtId="0" fontId="1" fillId="0" borderId="25" xfId="19" applyFont="1" applyBorder="1">
      <alignment/>
    </xf>
    <xf numFmtId="3" fontId="1" fillId="0" borderId="37" xfId="19" applyNumberFormat="1" applyBorder="1">
      <alignment/>
    </xf>
    <xf numFmtId="3" fontId="10" fillId="0" borderId="37" xfId="19" applyNumberFormat="1" applyFont="1" applyBorder="1">
      <alignment/>
    </xf>
    <xf numFmtId="3" fontId="6" fillId="0" borderId="50" xfId="19" applyNumberFormat="1" applyFont="1" applyBorder="1">
      <alignment/>
    </xf>
    <xf numFmtId="3" fontId="10" fillId="0" borderId="37" xfId="19" applyNumberFormat="1" applyFont="1" applyBorder="1">
      <alignment/>
    </xf>
    <xf numFmtId="3" fontId="1" fillId="2" borderId="0" xfId="19" applyNumberFormat="1" applyFont="1" applyFill="1">
      <alignment/>
    </xf>
    <xf numFmtId="0" fontId="10" fillId="0" borderId="62" xfId="19" applyFont="1" applyBorder="1" applyAlignment="1">
      <alignment horizontal="center"/>
    </xf>
    <xf numFmtId="49" fontId="23" fillId="0" borderId="4" xfId="19" applyNumberFormat="1" applyFont="1" applyBorder="1" applyAlignment="1">
      <alignment horizontal="center" wrapText="1"/>
    </xf>
    <xf numFmtId="49" fontId="23" fillId="0" borderId="4" xfId="19" applyNumberFormat="1" applyFont="1" applyBorder="1" applyAlignment="1">
      <alignment horizontal="center"/>
    </xf>
    <xf numFmtId="0" fontId="25" fillId="0" borderId="25" xfId="19" applyFont="1" applyBorder="1" applyAlignment="1">
      <alignment horizontal="left"/>
    </xf>
    <xf numFmtId="3" fontId="23" fillId="0" borderId="5" xfId="19" applyNumberFormat="1" applyFont="1" applyBorder="1">
      <alignment/>
    </xf>
    <xf numFmtId="3" fontId="23" fillId="0" borderId="10" xfId="19" applyNumberFormat="1" applyFont="1" applyBorder="1">
      <alignment/>
    </xf>
    <xf numFmtId="3" fontId="10" fillId="0" borderId="28" xfId="19" applyNumberFormat="1" applyFont="1" applyBorder="1">
      <alignment/>
    </xf>
    <xf numFmtId="0" fontId="25" fillId="0" borderId="63" xfId="19" applyFont="1" applyBorder="1" applyAlignment="1">
      <alignment horizontal="left"/>
    </xf>
    <xf numFmtId="3" fontId="10" fillId="0" borderId="59" xfId="19" applyNumberFormat="1" applyFont="1" applyBorder="1">
      <alignment/>
    </xf>
    <xf numFmtId="3" fontId="1" fillId="0" borderId="13" xfId="19" applyNumberFormat="1" applyFont="1" applyBorder="1">
      <alignment/>
    </xf>
    <xf numFmtId="0" fontId="1" fillId="0" borderId="64" xfId="19" applyFont="1" applyBorder="1" applyAlignment="1">
      <alignment horizontal="center"/>
    </xf>
    <xf numFmtId="3" fontId="1" fillId="0" borderId="10" xfId="19" applyNumberFormat="1" applyFont="1" applyBorder="1">
      <alignment/>
    </xf>
    <xf numFmtId="3" fontId="1" fillId="0" borderId="28" xfId="19" applyNumberFormat="1" applyFont="1" applyBorder="1">
      <alignment/>
    </xf>
    <xf numFmtId="49" fontId="6" fillId="0" borderId="47" xfId="19" applyNumberFormat="1" applyFont="1" applyBorder="1" applyAlignment="1">
      <alignment horizontal="center"/>
    </xf>
    <xf numFmtId="3" fontId="1" fillId="0" borderId="59" xfId="19" applyNumberFormat="1" applyFont="1" applyBorder="1">
      <alignment/>
    </xf>
    <xf numFmtId="3" fontId="1" fillId="0" borderId="62" xfId="19" applyNumberFormat="1" applyFont="1" applyBorder="1">
      <alignment/>
    </xf>
    <xf numFmtId="3" fontId="1" fillId="0" borderId="61" xfId="19" applyNumberFormat="1" applyFont="1" applyBorder="1">
      <alignment/>
    </xf>
    <xf numFmtId="49" fontId="1" fillId="0" borderId="62" xfId="19" applyNumberFormat="1" applyFont="1" applyBorder="1" applyAlignment="1">
      <alignment/>
    </xf>
    <xf numFmtId="3" fontId="28" fillId="2" borderId="5" xfId="19" applyNumberFormat="1" applyFont="1" applyFill="1" applyBorder="1">
      <alignment/>
    </xf>
    <xf numFmtId="3" fontId="28" fillId="2" borderId="17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1" fontId="1" fillId="0" borderId="0" xfId="19" applyNumberFormat="1">
      <alignment/>
    </xf>
    <xf numFmtId="0" fontId="25" fillId="0" borderId="34" xfId="19" applyFont="1" applyBorder="1" applyAlignment="1">
      <alignment horizontal="left"/>
    </xf>
    <xf numFmtId="49" fontId="1" fillId="0" borderId="5" xfId="19" applyNumberFormat="1" applyFont="1" applyBorder="1" applyAlignment="1">
      <alignment horizontal="center"/>
    </xf>
    <xf numFmtId="49" fontId="1" fillId="0" borderId="10" xfId="19" applyNumberFormat="1" applyFont="1" applyBorder="1" applyAlignment="1">
      <alignment horizontal="center"/>
    </xf>
    <xf numFmtId="3" fontId="1" fillId="3" borderId="0" xfId="19" applyNumberFormat="1" applyFont="1" applyFill="1" applyBorder="1">
      <alignment/>
    </xf>
    <xf numFmtId="49" fontId="1" fillId="0" borderId="0" xfId="19" applyNumberFormat="1" applyFont="1" applyBorder="1" applyAlignment="1">
      <alignment/>
    </xf>
    <xf numFmtId="49" fontId="21" fillId="0" borderId="0" xfId="19" applyNumberFormat="1" applyFont="1" applyBorder="1" applyAlignment="1">
      <alignment horizontal="center"/>
    </xf>
    <xf numFmtId="49" fontId="6" fillId="0" borderId="65" xfId="19" applyNumberFormat="1" applyFont="1" applyBorder="1" applyAlignment="1">
      <alignment horizontal="center"/>
    </xf>
    <xf numFmtId="3" fontId="1" fillId="0" borderId="5" xfId="19" applyNumberFormat="1" applyFont="1" applyFill="1" applyBorder="1">
      <alignment/>
    </xf>
    <xf numFmtId="3" fontId="10" fillId="0" borderId="38" xfId="19" applyNumberFormat="1" applyFont="1" applyFill="1" applyBorder="1">
      <alignment/>
    </xf>
    <xf numFmtId="3" fontId="6" fillId="0" borderId="19" xfId="19" applyNumberFormat="1" applyFont="1" applyFill="1" applyBorder="1">
      <alignment/>
    </xf>
    <xf numFmtId="3" fontId="6" fillId="0" borderId="22" xfId="19" applyNumberFormat="1" applyFont="1" applyFill="1" applyBorder="1">
      <alignment/>
    </xf>
    <xf numFmtId="3" fontId="10" fillId="0" borderId="10" xfId="19" applyNumberFormat="1" applyFont="1" applyFill="1" applyBorder="1">
      <alignment/>
    </xf>
    <xf numFmtId="3" fontId="1" fillId="0" borderId="13" xfId="19" applyNumberFormat="1" applyFill="1" applyBorder="1">
      <alignment/>
    </xf>
    <xf numFmtId="3" fontId="10" fillId="0" borderId="38" xfId="19" applyNumberFormat="1" applyFont="1" applyFill="1" applyBorder="1">
      <alignment/>
    </xf>
    <xf numFmtId="0" fontId="1" fillId="0" borderId="13" xfId="19" applyFont="1" applyBorder="1" applyAlignment="1">
      <alignment horizontal="center"/>
    </xf>
    <xf numFmtId="3" fontId="6" fillId="0" borderId="5" xfId="19" applyNumberFormat="1" applyFont="1" applyFill="1" applyBorder="1">
      <alignment/>
    </xf>
    <xf numFmtId="3" fontId="11" fillId="0" borderId="3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5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59" xfId="19" applyNumberFormat="1" applyFont="1" applyFill="1" applyBorder="1">
      <alignment/>
    </xf>
    <xf numFmtId="3" fontId="6" fillId="0" borderId="9" xfId="19" applyNumberFormat="1" applyFont="1" applyFill="1" applyBorder="1">
      <alignment/>
    </xf>
    <xf numFmtId="3" fontId="10" fillId="0" borderId="44" xfId="19" applyNumberFormat="1" applyFont="1" applyBorder="1">
      <alignment/>
    </xf>
    <xf numFmtId="0" fontId="6" fillId="0" borderId="66" xfId="19" applyFont="1" applyBorder="1" applyAlignment="1">
      <alignment horizontal="center"/>
    </xf>
    <xf numFmtId="3" fontId="6" fillId="0" borderId="51" xfId="19" applyNumberFormat="1" applyFont="1" applyBorder="1">
      <alignment/>
    </xf>
    <xf numFmtId="3" fontId="6" fillId="0" borderId="37" xfId="19" applyNumberFormat="1" applyFont="1" applyBorder="1">
      <alignment/>
    </xf>
    <xf numFmtId="3" fontId="6" fillId="0" borderId="67" xfId="19" applyNumberFormat="1" applyFont="1" applyBorder="1">
      <alignment/>
    </xf>
    <xf numFmtId="0" fontId="6" fillId="0" borderId="68" xfId="19" applyFont="1" applyBorder="1" applyAlignment="1">
      <alignment horizontal="center"/>
    </xf>
    <xf numFmtId="3" fontId="11" fillId="0" borderId="69" xfId="19" applyNumberFormat="1" applyFont="1" applyBorder="1">
      <alignment/>
    </xf>
    <xf numFmtId="3" fontId="1" fillId="0" borderId="70" xfId="19" applyNumberFormat="1" applyFont="1" applyBorder="1">
      <alignment/>
    </xf>
    <xf numFmtId="3" fontId="10" fillId="0" borderId="71" xfId="19" applyNumberFormat="1" applyFont="1" applyBorder="1">
      <alignment/>
    </xf>
    <xf numFmtId="3" fontId="11" fillId="0" borderId="69" xfId="19" applyNumberFormat="1" applyFont="1" applyBorder="1">
      <alignment/>
    </xf>
    <xf numFmtId="3" fontId="10" fillId="0" borderId="72" xfId="19" applyNumberFormat="1" applyFont="1" applyBorder="1">
      <alignment/>
    </xf>
    <xf numFmtId="3" fontId="10" fillId="0" borderId="26" xfId="19" applyNumberFormat="1" applyFont="1" applyBorder="1">
      <alignment/>
    </xf>
    <xf numFmtId="3" fontId="10" fillId="0" borderId="42" xfId="19" applyNumberFormat="1" applyFont="1" applyBorder="1">
      <alignment/>
    </xf>
    <xf numFmtId="0" fontId="6" fillId="0" borderId="13" xfId="19" applyFont="1" applyBorder="1" applyAlignment="1">
      <alignment horizontal="center"/>
    </xf>
    <xf numFmtId="3" fontId="6" fillId="0" borderId="73" xfId="19" applyNumberFormat="1" applyFont="1" applyBorder="1">
      <alignment/>
    </xf>
    <xf numFmtId="0" fontId="6" fillId="0" borderId="50" xfId="19" applyFont="1" applyBorder="1" applyAlignment="1">
      <alignment horizontal="center"/>
    </xf>
    <xf numFmtId="3" fontId="6" fillId="0" borderId="52" xfId="19" applyNumberFormat="1" applyFont="1" applyBorder="1">
      <alignment/>
    </xf>
    <xf numFmtId="3" fontId="6" fillId="0" borderId="74" xfId="19" applyNumberFormat="1" applyFont="1" applyBorder="1">
      <alignment/>
    </xf>
    <xf numFmtId="0" fontId="13" fillId="2" borderId="52" xfId="19" applyFont="1" applyFill="1" applyBorder="1">
      <alignment/>
    </xf>
    <xf numFmtId="3" fontId="1" fillId="2" borderId="67" xfId="19" applyNumberFormat="1" applyFill="1" applyBorder="1">
      <alignment/>
    </xf>
    <xf numFmtId="3" fontId="7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3" fontId="28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0" fontId="13" fillId="2" borderId="35" xfId="19" applyFont="1" applyFill="1" applyBorder="1">
      <alignment/>
    </xf>
    <xf numFmtId="3" fontId="1" fillId="2" borderId="28" xfId="19" applyNumberFormat="1" applyFill="1" applyBorder="1">
      <alignment/>
    </xf>
    <xf numFmtId="3" fontId="1" fillId="0" borderId="44" xfId="19" applyNumberFormat="1" applyFont="1" applyBorder="1">
      <alignment/>
    </xf>
    <xf numFmtId="3" fontId="6" fillId="0" borderId="35" xfId="19" applyNumberFormat="1" applyFont="1" applyFill="1" applyBorder="1">
      <alignment/>
    </xf>
    <xf numFmtId="3" fontId="1" fillId="0" borderId="61" xfId="19" applyNumberFormat="1" applyFont="1" applyFill="1" applyBorder="1">
      <alignment/>
    </xf>
    <xf numFmtId="3" fontId="1" fillId="0" borderId="17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75" xfId="19" applyNumberFormat="1" applyFont="1" applyFill="1" applyBorder="1">
      <alignment/>
    </xf>
    <xf numFmtId="3" fontId="10" fillId="0" borderId="60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39" xfId="19" applyNumberFormat="1" applyFont="1" applyFill="1" applyBorder="1">
      <alignment/>
    </xf>
    <xf numFmtId="3" fontId="6" fillId="0" borderId="32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3" fontId="10" fillId="0" borderId="17" xfId="19" applyNumberFormat="1" applyFont="1" applyFill="1" applyBorder="1">
      <alignment/>
    </xf>
    <xf numFmtId="3" fontId="10" fillId="0" borderId="28" xfId="19" applyNumberFormat="1" applyFont="1" applyFill="1" applyBorder="1">
      <alignment/>
    </xf>
    <xf numFmtId="3" fontId="1" fillId="0" borderId="5" xfId="19" applyNumberFormat="1" applyFont="1" applyBorder="1" applyAlignment="1">
      <alignment horizontal="right"/>
    </xf>
    <xf numFmtId="3" fontId="1" fillId="0" borderId="5" xfId="19" applyNumberFormat="1" applyFont="1" applyFill="1" applyBorder="1" applyAlignment="1">
      <alignment horizontal="right"/>
    </xf>
    <xf numFmtId="3" fontId="1" fillId="0" borderId="13" xfId="19" applyNumberFormat="1" applyFont="1" applyBorder="1" applyAlignment="1">
      <alignment horizontal="right"/>
    </xf>
    <xf numFmtId="3" fontId="29" fillId="0" borderId="5" xfId="19" applyNumberFormat="1" applyFont="1" applyBorder="1">
      <alignment/>
    </xf>
    <xf numFmtId="3" fontId="10" fillId="0" borderId="26" xfId="19" applyNumberFormat="1" applyFont="1" applyBorder="1">
      <alignment/>
    </xf>
    <xf numFmtId="3" fontId="10" fillId="0" borderId="64" xfId="19" applyNumberFormat="1" applyFont="1" applyBorder="1">
      <alignment/>
    </xf>
    <xf numFmtId="3" fontId="10" fillId="0" borderId="5" xfId="19" applyNumberFormat="1" applyFont="1" applyBorder="1" applyAlignment="1">
      <alignment horizontal="right"/>
    </xf>
    <xf numFmtId="3" fontId="1" fillId="0" borderId="5" xfId="19" applyNumberFormat="1" applyFont="1" applyBorder="1" applyAlignment="1">
      <alignment/>
    </xf>
    <xf numFmtId="0" fontId="6" fillId="0" borderId="0" xfId="19" applyFont="1" applyFill="1" applyBorder="1">
      <alignment/>
    </xf>
    <xf numFmtId="0" fontId="1" fillId="0" borderId="0" xfId="19" applyFill="1" applyBorder="1">
      <alignment/>
    </xf>
    <xf numFmtId="3" fontId="1" fillId="0" borderId="0" xfId="19" applyNumberFormat="1" applyFill="1" applyBorder="1">
      <alignment/>
    </xf>
    <xf numFmtId="3" fontId="6" fillId="0" borderId="0" xfId="19" applyNumberFormat="1" applyFont="1" applyFill="1" applyBorder="1">
      <alignment/>
    </xf>
    <xf numFmtId="3" fontId="10" fillId="0" borderId="39" xfId="19" applyNumberFormat="1" applyFont="1" applyFill="1" applyBorder="1">
      <alignment/>
    </xf>
    <xf numFmtId="3" fontId="10" fillId="0" borderId="76" xfId="19" applyNumberFormat="1" applyFont="1" applyFill="1" applyBorder="1">
      <alignment/>
    </xf>
    <xf numFmtId="3" fontId="1" fillId="0" borderId="0" xfId="19" applyNumberFormat="1" applyFont="1" applyBorder="1" applyAlignment="1">
      <alignment horizontal="right" vertical="top"/>
    </xf>
    <xf numFmtId="3" fontId="1" fillId="0" borderId="7" xfId="19" applyNumberFormat="1" applyFont="1" applyBorder="1" applyAlignment="1">
      <alignment horizontal="right" vertical="top"/>
    </xf>
    <xf numFmtId="3" fontId="1" fillId="0" borderId="5" xfId="19" applyNumberFormat="1" applyFont="1" applyBorder="1" applyAlignment="1">
      <alignment horizontal="right" vertical="top"/>
    </xf>
    <xf numFmtId="0" fontId="10" fillId="0" borderId="36" xfId="19" applyFont="1" applyBorder="1">
      <alignment/>
    </xf>
    <xf numFmtId="3" fontId="10" fillId="0" borderId="28" xfId="19" applyNumberFormat="1" applyFont="1" applyBorder="1">
      <alignment/>
    </xf>
    <xf numFmtId="3" fontId="10" fillId="0" borderId="10" xfId="19" applyNumberFormat="1" applyFont="1" applyBorder="1">
      <alignment/>
    </xf>
    <xf numFmtId="3" fontId="10" fillId="0" borderId="76" xfId="19" applyNumberFormat="1" applyFont="1" applyBorder="1">
      <alignment/>
    </xf>
    <xf numFmtId="3" fontId="10" fillId="0" borderId="76" xfId="19" applyNumberFormat="1" applyFont="1" applyBorder="1">
      <alignment/>
    </xf>
    <xf numFmtId="0" fontId="12" fillId="0" borderId="0" xfId="19" applyFont="1" applyBorder="1">
      <alignment/>
    </xf>
    <xf numFmtId="3" fontId="29" fillId="0" borderId="5" xfId="19" applyNumberFormat="1" applyFont="1" applyBorder="1" applyAlignment="1">
      <alignment horizontal="right"/>
    </xf>
    <xf numFmtId="3" fontId="1" fillId="0" borderId="38" xfId="19" applyNumberFormat="1" applyFont="1" applyBorder="1">
      <alignment/>
    </xf>
    <xf numFmtId="3" fontId="1" fillId="0" borderId="64" xfId="19" applyNumberFormat="1" applyFont="1" applyBorder="1">
      <alignment/>
    </xf>
    <xf numFmtId="0" fontId="21" fillId="0" borderId="77" xfId="19" applyFont="1" applyBorder="1" applyAlignment="1">
      <alignment horizontal="center" vertical="center" wrapText="1"/>
    </xf>
    <xf numFmtId="0" fontId="21" fillId="0" borderId="16" xfId="19" applyFont="1" applyBorder="1" applyAlignment="1">
      <alignment horizontal="center" vertical="center" wrapText="1"/>
    </xf>
    <xf numFmtId="0" fontId="1" fillId="0" borderId="13" xfId="19" applyFont="1" applyBorder="1" applyAlignment="1">
      <alignment horizontal="left" wrapText="1"/>
    </xf>
    <xf numFmtId="0" fontId="1" fillId="0" borderId="7" xfId="19" applyFont="1" applyBorder="1" applyAlignment="1">
      <alignment horizontal="left" wrapText="1"/>
    </xf>
    <xf numFmtId="0" fontId="21" fillId="0" borderId="78" xfId="19" applyFont="1" applyBorder="1" applyAlignment="1">
      <alignment horizontal="center" vertical="center"/>
    </xf>
    <xf numFmtId="0" fontId="21" fillId="0" borderId="79" xfId="19" applyFont="1" applyBorder="1" applyAlignment="1">
      <alignment horizontal="center" vertical="center"/>
    </xf>
    <xf numFmtId="49" fontId="21" fillId="0" borderId="13" xfId="19" applyNumberFormat="1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21" fillId="0" borderId="13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6" fillId="0" borderId="43" xfId="19" applyFont="1" applyBorder="1" applyAlignment="1">
      <alignment horizontal="center"/>
    </xf>
    <xf numFmtId="0" fontId="6" fillId="0" borderId="21" xfId="19" applyFont="1" applyBorder="1" applyAlignment="1">
      <alignment horizontal="center"/>
    </xf>
    <xf numFmtId="0" fontId="8" fillId="0" borderId="80" xfId="19" applyFont="1" applyBorder="1" applyAlignment="1">
      <alignment/>
    </xf>
    <xf numFmtId="0" fontId="0" fillId="0" borderId="80" xfId="0" applyBorder="1" applyAlignment="1">
      <alignment/>
    </xf>
    <xf numFmtId="49" fontId="21" fillId="0" borderId="13" xfId="19" applyNumberFormat="1" applyFont="1" applyBorder="1" applyAlignment="1">
      <alignment horizontal="center" vertical="center"/>
    </xf>
    <xf numFmtId="49" fontId="21" fillId="0" borderId="5" xfId="19" applyNumberFormat="1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vertical="center" wrapText="1"/>
    </xf>
    <xf numFmtId="0" fontId="1" fillId="0" borderId="5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0" fontId="21" fillId="0" borderId="5" xfId="19" applyFont="1" applyBorder="1" applyAlignment="1">
      <alignment horizontal="center" vertical="center"/>
    </xf>
    <xf numFmtId="0" fontId="21" fillId="0" borderId="81" xfId="19" applyFont="1" applyBorder="1" applyAlignment="1">
      <alignment horizontal="center" vertical="center"/>
    </xf>
    <xf numFmtId="0" fontId="21" fillId="0" borderId="82" xfId="19" applyFont="1" applyBorder="1" applyAlignment="1">
      <alignment horizontal="center" vertical="center"/>
    </xf>
    <xf numFmtId="0" fontId="21" fillId="0" borderId="5" xfId="19" applyFont="1" applyBorder="1" applyAlignment="1">
      <alignment horizontal="center" vertical="center"/>
    </xf>
    <xf numFmtId="0" fontId="21" fillId="0" borderId="10" xfId="19" applyFont="1" applyBorder="1" applyAlignment="1">
      <alignment horizontal="center" vertical="center"/>
    </xf>
    <xf numFmtId="0" fontId="21" fillId="0" borderId="78" xfId="19" applyFont="1" applyBorder="1" applyAlignment="1">
      <alignment horizontal="center" vertical="center"/>
    </xf>
    <xf numFmtId="0" fontId="21" fillId="0" borderId="81" xfId="19" applyFont="1" applyBorder="1" applyAlignment="1">
      <alignment horizontal="center" vertical="center"/>
    </xf>
    <xf numFmtId="0" fontId="21" fillId="0" borderId="82" xfId="19" applyFont="1" applyBorder="1" applyAlignment="1">
      <alignment horizontal="center" vertical="center"/>
    </xf>
    <xf numFmtId="49" fontId="21" fillId="0" borderId="10" xfId="19" applyNumberFormat="1" applyFont="1" applyBorder="1" applyAlignment="1">
      <alignment horizontal="center" vertical="center"/>
    </xf>
    <xf numFmtId="0" fontId="1" fillId="0" borderId="83" xfId="19" applyFont="1" applyBorder="1" applyAlignment="1">
      <alignment horizontal="center" vertical="center"/>
    </xf>
    <xf numFmtId="0" fontId="1" fillId="0" borderId="81" xfId="19" applyFont="1" applyBorder="1" applyAlignment="1">
      <alignment horizontal="center" vertical="center"/>
    </xf>
    <xf numFmtId="0" fontId="1" fillId="0" borderId="9" xfId="19" applyFont="1" applyBorder="1" applyAlignment="1">
      <alignment horizontal="center" vertical="center"/>
    </xf>
    <xf numFmtId="0" fontId="1" fillId="0" borderId="10" xfId="19" applyFont="1" applyBorder="1" applyAlignment="1">
      <alignment horizontal="center" vertical="center"/>
    </xf>
    <xf numFmtId="0" fontId="6" fillId="0" borderId="9" xfId="19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 vertical="center"/>
    </xf>
    <xf numFmtId="0" fontId="6" fillId="0" borderId="84" xfId="19" applyFont="1" applyBorder="1" applyAlignment="1">
      <alignment horizontal="center" vertical="center"/>
    </xf>
    <xf numFmtId="0" fontId="21" fillId="0" borderId="26" xfId="19" applyFont="1" applyBorder="1" applyAlignment="1">
      <alignment horizontal="center" vertical="center" wrapText="1"/>
    </xf>
    <xf numFmtId="49" fontId="21" fillId="0" borderId="5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/>
    </xf>
    <xf numFmtId="0" fontId="1" fillId="0" borderId="10" xfId="19" applyFont="1" applyBorder="1" applyAlignment="1">
      <alignment horizontal="left" vertical="center"/>
    </xf>
    <xf numFmtId="0" fontId="21" fillId="0" borderId="85" xfId="19" applyFont="1" applyBorder="1" applyAlignment="1">
      <alignment horizontal="center" vertical="center" wrapText="1"/>
    </xf>
    <xf numFmtId="0" fontId="20" fillId="0" borderId="85" xfId="19" applyFont="1" applyBorder="1" applyAlignment="1">
      <alignment horizontal="center" vertical="center" wrapText="1"/>
    </xf>
    <xf numFmtId="0" fontId="1" fillId="0" borderId="5" xfId="19" applyFont="1" applyBorder="1" applyAlignment="1">
      <alignment horizontal="left" wrapText="1"/>
    </xf>
    <xf numFmtId="0" fontId="14" fillId="2" borderId="25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6" fillId="2" borderId="25" xfId="19" applyFont="1" applyFill="1" applyBorder="1" applyAlignment="1">
      <alignment horizontal="left"/>
    </xf>
    <xf numFmtId="0" fontId="26" fillId="2" borderId="0" xfId="19" applyFont="1" applyFill="1" applyBorder="1" applyAlignment="1">
      <alignment horizontal="left"/>
    </xf>
    <xf numFmtId="0" fontId="26" fillId="2" borderId="37" xfId="19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8" fillId="0" borderId="65" xfId="19" applyFont="1" applyBorder="1" applyAlignment="1">
      <alignment/>
    </xf>
    <xf numFmtId="0" fontId="0" fillId="0" borderId="65" xfId="0" applyBorder="1" applyAlignment="1">
      <alignment/>
    </xf>
    <xf numFmtId="0" fontId="22" fillId="0" borderId="18" xfId="19" applyFont="1" applyBorder="1" applyAlignment="1">
      <alignment horizontal="center" wrapText="1"/>
    </xf>
    <xf numFmtId="0" fontId="22" fillId="0" borderId="29" xfId="19" applyFont="1" applyBorder="1" applyAlignment="1">
      <alignment horizontal="center" wrapText="1"/>
    </xf>
    <xf numFmtId="0" fontId="21" fillId="0" borderId="83" xfId="19" applyFont="1" applyBorder="1" applyAlignment="1">
      <alignment horizontal="center" vertical="center"/>
    </xf>
    <xf numFmtId="49" fontId="21" fillId="0" borderId="47" xfId="19" applyNumberFormat="1" applyFont="1" applyBorder="1" applyAlignment="1">
      <alignment horizontal="center" vertical="center"/>
    </xf>
    <xf numFmtId="49" fontId="21" fillId="0" borderId="6" xfId="19" applyNumberFormat="1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0" fontId="1" fillId="0" borderId="9" xfId="19" applyFont="1" applyFill="1" applyBorder="1" applyAlignment="1">
      <alignment horizontal="left" vertical="center" wrapText="1"/>
    </xf>
    <xf numFmtId="0" fontId="1" fillId="0" borderId="7" xfId="19" applyFont="1" applyFill="1" applyBorder="1" applyAlignment="1">
      <alignment horizontal="left" vertical="center" wrapText="1"/>
    </xf>
    <xf numFmtId="0" fontId="21" fillId="0" borderId="9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1" fillId="0" borderId="18" xfId="19" applyFont="1" applyBorder="1" applyAlignment="1">
      <alignment horizontal="center" vertical="center" wrapText="1"/>
    </xf>
    <xf numFmtId="0" fontId="6" fillId="0" borderId="51" xfId="19" applyFont="1" applyBorder="1" applyAlignment="1">
      <alignment horizontal="center"/>
    </xf>
    <xf numFmtId="49" fontId="21" fillId="0" borderId="56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0" fontId="21" fillId="0" borderId="13" xfId="19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0" fontId="21" fillId="0" borderId="13" xfId="19" applyFont="1" applyBorder="1" applyAlignment="1">
      <alignment horizontal="left" vertical="center" wrapText="1"/>
    </xf>
    <xf numFmtId="0" fontId="21" fillId="0" borderId="5" xfId="19" applyFont="1" applyBorder="1" applyAlignment="1">
      <alignment horizontal="left" vertical="center" wrapText="1"/>
    </xf>
    <xf numFmtId="0" fontId="1" fillId="0" borderId="10" xfId="19" applyFont="1" applyBorder="1" applyAlignment="1">
      <alignment horizontal="left" vertical="center" wrapText="1"/>
    </xf>
    <xf numFmtId="0" fontId="21" fillId="0" borderId="14" xfId="19" applyFont="1" applyBorder="1" applyAlignment="1">
      <alignment horizontal="center" vertical="center" wrapText="1"/>
    </xf>
    <xf numFmtId="0" fontId="21" fillId="0" borderId="28" xfId="19" applyFont="1" applyBorder="1" applyAlignment="1">
      <alignment horizontal="center" vertical="center" wrapText="1"/>
    </xf>
    <xf numFmtId="0" fontId="21" fillId="0" borderId="13" xfId="19" applyFont="1" applyBorder="1" applyAlignment="1">
      <alignment horizontal="center" vertical="center" wrapText="1"/>
    </xf>
    <xf numFmtId="0" fontId="21" fillId="0" borderId="10" xfId="19" applyFont="1" applyBorder="1" applyAlignment="1">
      <alignment horizontal="center" vertical="center" wrapText="1"/>
    </xf>
    <xf numFmtId="0" fontId="22" fillId="0" borderId="35" xfId="19" applyFont="1" applyBorder="1" applyAlignment="1">
      <alignment horizontal="center" wrapText="1"/>
    </xf>
    <xf numFmtId="0" fontId="22" fillId="0" borderId="28" xfId="19" applyFont="1" applyBorder="1" applyAlignment="1">
      <alignment horizontal="center" wrapText="1"/>
    </xf>
    <xf numFmtId="0" fontId="21" fillId="0" borderId="79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/>
    </xf>
    <xf numFmtId="0" fontId="6" fillId="0" borderId="84" xfId="19" applyFont="1" applyBorder="1" applyAlignment="1">
      <alignment horizontal="center"/>
    </xf>
    <xf numFmtId="0" fontId="6" fillId="0" borderId="34" xfId="19" applyFont="1" applyBorder="1" applyAlignment="1">
      <alignment horizontal="center"/>
    </xf>
    <xf numFmtId="0" fontId="6" fillId="0" borderId="80" xfId="19" applyFont="1" applyBorder="1" applyAlignment="1">
      <alignment horizontal="center"/>
    </xf>
    <xf numFmtId="0" fontId="6" fillId="0" borderId="52" xfId="19" applyFont="1" applyBorder="1" applyAlignment="1">
      <alignment horizontal="center"/>
    </xf>
    <xf numFmtId="0" fontId="6" fillId="0" borderId="53" xfId="19" applyFont="1" applyBorder="1" applyAlignment="1">
      <alignment horizontal="center"/>
    </xf>
    <xf numFmtId="0" fontId="20" fillId="0" borderId="9" xfId="19" applyFont="1" applyBorder="1" applyAlignment="1">
      <alignment horizontal="center" vertical="center"/>
    </xf>
    <xf numFmtId="0" fontId="20" fillId="0" borderId="7" xfId="19" applyFont="1" applyBorder="1" applyAlignment="1">
      <alignment horizontal="center" vertical="center"/>
    </xf>
    <xf numFmtId="0" fontId="21" fillId="0" borderId="13" xfId="19" applyNumberFormat="1" applyFont="1" applyBorder="1" applyAlignment="1" quotePrefix="1">
      <alignment horizontal="center" vertical="center"/>
    </xf>
    <xf numFmtId="0" fontId="21" fillId="0" borderId="5" xfId="19" applyNumberFormat="1" applyFont="1" applyBorder="1" applyAlignment="1" quotePrefix="1">
      <alignment horizontal="center" vertical="center"/>
    </xf>
    <xf numFmtId="0" fontId="21" fillId="0" borderId="7" xfId="19" applyNumberFormat="1" applyFont="1" applyBorder="1" applyAlignment="1" quotePrefix="1">
      <alignment horizontal="center" vertical="center"/>
    </xf>
    <xf numFmtId="0" fontId="1" fillId="0" borderId="82" xfId="19" applyFont="1" applyBorder="1" applyAlignment="1">
      <alignment horizontal="center" vertical="center"/>
    </xf>
    <xf numFmtId="0" fontId="6" fillId="0" borderId="34" xfId="19" applyFont="1" applyBorder="1" applyAlignment="1">
      <alignment horizontal="center" vertical="center"/>
    </xf>
    <xf numFmtId="0" fontId="6" fillId="0" borderId="80" xfId="19" applyFont="1" applyBorder="1" applyAlignment="1">
      <alignment horizontal="center" vertical="center"/>
    </xf>
    <xf numFmtId="0" fontId="20" fillId="0" borderId="86" xfId="19" applyFont="1" applyBorder="1" applyAlignment="1">
      <alignment horizontal="center" vertical="center"/>
    </xf>
    <xf numFmtId="0" fontId="20" fillId="0" borderId="84" xfId="19" applyFont="1" applyBorder="1" applyAlignment="1">
      <alignment horizontal="center" vertical="center"/>
    </xf>
    <xf numFmtId="0" fontId="20" fillId="0" borderId="65" xfId="19" applyFont="1" applyBorder="1" applyAlignment="1">
      <alignment horizontal="center" vertical="center"/>
    </xf>
    <xf numFmtId="0" fontId="20" fillId="0" borderId="80" xfId="19" applyFont="1" applyBorder="1" applyAlignment="1">
      <alignment horizontal="center" vertical="center"/>
    </xf>
    <xf numFmtId="0" fontId="6" fillId="0" borderId="13" xfId="19" applyFont="1" applyBorder="1" applyAlignment="1">
      <alignment horizontal="left" vertical="center"/>
    </xf>
    <xf numFmtId="0" fontId="6" fillId="0" borderId="7" xfId="19" applyFont="1" applyBorder="1" applyAlignment="1">
      <alignment horizontal="left" vertical="center"/>
    </xf>
    <xf numFmtId="0" fontId="20" fillId="0" borderId="13" xfId="19" applyFont="1" applyBorder="1" applyAlignment="1">
      <alignment horizontal="center" vertical="center"/>
    </xf>
    <xf numFmtId="0" fontId="2" fillId="2" borderId="30" xfId="19" applyFont="1" applyFill="1" applyBorder="1" applyAlignment="1">
      <alignment horizontal="center"/>
    </xf>
    <xf numFmtId="0" fontId="2" fillId="2" borderId="8" xfId="19" applyFont="1" applyFill="1" applyBorder="1" applyAlignment="1">
      <alignment horizontal="center"/>
    </xf>
    <xf numFmtId="0" fontId="2" fillId="2" borderId="30" xfId="19" applyFont="1" applyFill="1" applyBorder="1" applyAlignment="1">
      <alignment horizontal="left"/>
    </xf>
    <xf numFmtId="0" fontId="2" fillId="2" borderId="8" xfId="19" applyFont="1" applyFill="1" applyBorder="1" applyAlignment="1">
      <alignment horizontal="left"/>
    </xf>
    <xf numFmtId="0" fontId="2" fillId="0" borderId="0" xfId="19" applyFont="1" applyAlignment="1">
      <alignment horizontal="left"/>
    </xf>
    <xf numFmtId="0" fontId="21" fillId="0" borderId="86" xfId="19" applyFont="1" applyBorder="1" applyAlignment="1">
      <alignment horizontal="center" vertical="center"/>
    </xf>
    <xf numFmtId="0" fontId="21" fillId="0" borderId="25" xfId="19" applyFont="1" applyBorder="1" applyAlignment="1">
      <alignment horizontal="center" vertical="center"/>
    </xf>
    <xf numFmtId="0" fontId="21" fillId="0" borderId="36" xfId="19" applyFont="1" applyBorder="1" applyAlignment="1">
      <alignment horizontal="center" vertical="center"/>
    </xf>
    <xf numFmtId="0" fontId="21" fillId="0" borderId="13" xfId="19" applyFont="1" applyFill="1" applyBorder="1" applyAlignment="1">
      <alignment horizontal="center" vertical="center"/>
    </xf>
    <xf numFmtId="0" fontId="21" fillId="0" borderId="7" xfId="19" applyFont="1" applyFill="1" applyBorder="1" applyAlignment="1">
      <alignment horizontal="center" vertical="center"/>
    </xf>
    <xf numFmtId="49" fontId="21" fillId="0" borderId="10" xfId="19" applyNumberFormat="1" applyFont="1" applyBorder="1" applyAlignment="1">
      <alignment horizontal="center" vertical="center"/>
    </xf>
    <xf numFmtId="0" fontId="1" fillId="0" borderId="10" xfId="19" applyFont="1" applyBorder="1" applyAlignment="1">
      <alignment horizontal="left" wrapText="1"/>
    </xf>
    <xf numFmtId="0" fontId="21" fillId="0" borderId="10" xfId="19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workbookViewId="0" topLeftCell="B1">
      <selection activeCell="I59" sqref="I59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12.421875" style="1" hidden="1" customWidth="1"/>
    <col min="16" max="16" width="17.140625" style="1" hidden="1" customWidth="1"/>
    <col min="17" max="17" width="20.140625" style="1" hidden="1" customWidth="1"/>
    <col min="18" max="18" width="14.28125" style="1" customWidth="1"/>
    <col min="19" max="20" width="10.140625" style="146" bestFit="1" customWidth="1"/>
    <col min="21" max="21" width="10.140625" style="1" bestFit="1" customWidth="1"/>
    <col min="22" max="16384" width="9.140625" style="1" customWidth="1"/>
  </cols>
  <sheetData>
    <row r="1" spans="3:18" ht="15.75">
      <c r="C1" s="186" t="s">
        <v>105</v>
      </c>
      <c r="D1" s="186"/>
      <c r="E1" s="186"/>
      <c r="F1" s="186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4:18" ht="15.75">
      <c r="D3" s="9" t="s">
        <v>1</v>
      </c>
      <c r="E3" s="10"/>
      <c r="F3" s="11"/>
      <c r="G3" s="11"/>
      <c r="H3" s="12"/>
      <c r="I3" s="10"/>
      <c r="J3" s="157" t="s">
        <v>104</v>
      </c>
      <c r="K3" s="13">
        <v>2008</v>
      </c>
      <c r="L3" s="207">
        <f aca="true" t="shared" si="0" ref="L3:Q3">+K3+1</f>
        <v>2009</v>
      </c>
      <c r="M3" s="13">
        <f t="shared" si="0"/>
        <v>2010</v>
      </c>
      <c r="N3" s="13">
        <f t="shared" si="0"/>
        <v>2011</v>
      </c>
      <c r="O3" s="13">
        <f t="shared" si="0"/>
        <v>2012</v>
      </c>
      <c r="P3" s="13">
        <f t="shared" si="0"/>
        <v>2013</v>
      </c>
      <c r="Q3" s="13">
        <f t="shared" si="0"/>
        <v>2014</v>
      </c>
      <c r="R3" s="171"/>
    </row>
    <row r="4" spans="4:18" ht="15">
      <c r="D4" s="14" t="s">
        <v>2</v>
      </c>
      <c r="E4" s="395" t="s">
        <v>51</v>
      </c>
      <c r="F4" s="396"/>
      <c r="G4" s="396"/>
      <c r="H4" s="396"/>
      <c r="I4" s="396"/>
      <c r="J4" s="159">
        <v>3</v>
      </c>
      <c r="K4" s="161">
        <f aca="true" t="shared" si="1" ref="K4:P4">J4+K5</f>
        <v>6.5</v>
      </c>
      <c r="L4" s="208">
        <f t="shared" si="1"/>
        <v>11.3</v>
      </c>
      <c r="M4" s="161">
        <f t="shared" si="1"/>
        <v>16.3</v>
      </c>
      <c r="N4" s="161">
        <f t="shared" si="1"/>
        <v>21.8</v>
      </c>
      <c r="O4" s="161">
        <f t="shared" si="1"/>
        <v>27.8</v>
      </c>
      <c r="P4" s="161">
        <f t="shared" si="1"/>
        <v>33.8</v>
      </c>
      <c r="Q4" s="15">
        <f>+P4+Q5</f>
        <v>33.8</v>
      </c>
      <c r="R4" s="172"/>
    </row>
    <row r="5" spans="4:18" ht="15">
      <c r="D5" s="16" t="s">
        <v>2</v>
      </c>
      <c r="E5" s="355" t="s">
        <v>52</v>
      </c>
      <c r="F5" s="356"/>
      <c r="G5" s="356"/>
      <c r="H5" s="356"/>
      <c r="I5" s="356"/>
      <c r="J5" s="158">
        <v>3</v>
      </c>
      <c r="K5" s="162">
        <v>3.5</v>
      </c>
      <c r="L5" s="209">
        <v>4.8</v>
      </c>
      <c r="M5" s="160">
        <v>5</v>
      </c>
      <c r="N5" s="162">
        <v>5.5</v>
      </c>
      <c r="O5" s="160">
        <v>6</v>
      </c>
      <c r="P5" s="160">
        <v>6</v>
      </c>
      <c r="Q5" s="17">
        <f>+Q7</f>
        <v>0</v>
      </c>
      <c r="R5" s="173"/>
    </row>
    <row r="6" spans="11:18" ht="13.5" customHeight="1" thickBot="1">
      <c r="K6" s="143">
        <f>+K7</f>
        <v>0</v>
      </c>
      <c r="L6" s="143">
        <f>+K7+L7</f>
        <v>0</v>
      </c>
      <c r="M6" s="143">
        <f>+L6+M7</f>
        <v>0</v>
      </c>
      <c r="N6" s="143">
        <f>+M6+N7</f>
        <v>0</v>
      </c>
      <c r="O6" s="143">
        <f>+N6+O7</f>
        <v>0</v>
      </c>
      <c r="P6" s="143">
        <f>+O6+P7</f>
        <v>0</v>
      </c>
      <c r="Q6" s="18">
        <f>+P6+Q7</f>
        <v>0</v>
      </c>
      <c r="R6" s="18"/>
    </row>
    <row r="7" spans="1:20" s="23" customFormat="1" ht="18.75" customHeight="1" thickBot="1" thickTop="1">
      <c r="A7" s="447" t="s">
        <v>29</v>
      </c>
      <c r="B7" s="448"/>
      <c r="C7" s="448"/>
      <c r="D7" s="448"/>
      <c r="E7" s="19"/>
      <c r="F7" s="20"/>
      <c r="G7" s="19"/>
      <c r="H7" s="21"/>
      <c r="I7" s="22"/>
      <c r="J7" s="22"/>
      <c r="K7" s="144"/>
      <c r="L7" s="144"/>
      <c r="M7" s="144"/>
      <c r="N7" s="144"/>
      <c r="O7" s="144"/>
      <c r="P7" s="145"/>
      <c r="R7" s="175"/>
      <c r="S7" s="174"/>
      <c r="T7" s="165"/>
    </row>
    <row r="8" spans="1:20" ht="17.25" customHeight="1" thickTop="1">
      <c r="A8" s="372" t="s">
        <v>53</v>
      </c>
      <c r="B8" s="374" t="s">
        <v>65</v>
      </c>
      <c r="C8" s="374" t="s">
        <v>66</v>
      </c>
      <c r="D8" s="376" t="s">
        <v>3</v>
      </c>
      <c r="E8" s="24" t="s">
        <v>54</v>
      </c>
      <c r="F8" s="25" t="s">
        <v>56</v>
      </c>
      <c r="G8" s="25"/>
      <c r="H8" s="25"/>
      <c r="I8" s="169" t="s">
        <v>4</v>
      </c>
      <c r="J8" s="353" t="s">
        <v>5</v>
      </c>
      <c r="K8" s="354"/>
      <c r="L8" s="354"/>
      <c r="M8" s="354"/>
      <c r="N8" s="408"/>
      <c r="O8" s="166"/>
      <c r="P8" s="167"/>
      <c r="Q8" s="26"/>
      <c r="R8" s="397" t="s">
        <v>60</v>
      </c>
      <c r="S8" s="149"/>
      <c r="T8" s="164"/>
    </row>
    <row r="9" spans="1:20" ht="17.25" customHeight="1" thickBot="1">
      <c r="A9" s="373"/>
      <c r="B9" s="375"/>
      <c r="C9" s="375"/>
      <c r="D9" s="377"/>
      <c r="E9" s="27" t="s">
        <v>55</v>
      </c>
      <c r="F9" s="28" t="s">
        <v>64</v>
      </c>
      <c r="G9" s="28"/>
      <c r="H9" s="28"/>
      <c r="I9" s="197" t="s">
        <v>6</v>
      </c>
      <c r="J9" s="131" t="s">
        <v>104</v>
      </c>
      <c r="K9" s="29">
        <v>2008</v>
      </c>
      <c r="L9" s="29">
        <f>+K9+1</f>
        <v>2009</v>
      </c>
      <c r="M9" s="29">
        <f>+L9+1</f>
        <v>2010</v>
      </c>
      <c r="N9" s="290">
        <f>+M9+1</f>
        <v>2011</v>
      </c>
      <c r="O9" s="278">
        <f>+N9+1</f>
        <v>2012</v>
      </c>
      <c r="P9" s="30">
        <v>2013</v>
      </c>
      <c r="R9" s="398"/>
      <c r="S9" s="149"/>
      <c r="T9" s="164"/>
    </row>
    <row r="10" spans="1:21" s="33" customFormat="1" ht="18.75" customHeight="1" thickTop="1">
      <c r="A10" s="399" t="s">
        <v>23</v>
      </c>
      <c r="B10" s="400" t="s">
        <v>76</v>
      </c>
      <c r="C10" s="402" t="s">
        <v>77</v>
      </c>
      <c r="D10" s="403" t="s">
        <v>107</v>
      </c>
      <c r="E10" s="405" t="s">
        <v>57</v>
      </c>
      <c r="F10" s="317">
        <f>J10+K10+L10+M10+N10</f>
        <v>3676887</v>
      </c>
      <c r="G10" s="32"/>
      <c r="H10" s="32"/>
      <c r="I10" s="198" t="s">
        <v>7</v>
      </c>
      <c r="J10" s="261">
        <v>52000</v>
      </c>
      <c r="K10" s="261">
        <v>23132</v>
      </c>
      <c r="L10" s="116">
        <f>L26+L11</f>
        <v>2081659</v>
      </c>
      <c r="M10" s="116">
        <v>1520096</v>
      </c>
      <c r="N10" s="291">
        <v>0</v>
      </c>
      <c r="O10" s="32">
        <v>0</v>
      </c>
      <c r="P10" s="88">
        <v>0</v>
      </c>
      <c r="R10" s="407" t="s">
        <v>61</v>
      </c>
      <c r="S10" s="148"/>
      <c r="T10" s="148"/>
      <c r="U10" s="52"/>
    </row>
    <row r="11" spans="1:20" s="37" customFormat="1" ht="14.25" customHeight="1">
      <c r="A11" s="348"/>
      <c r="B11" s="401"/>
      <c r="C11" s="350"/>
      <c r="D11" s="404"/>
      <c r="E11" s="406"/>
      <c r="F11" s="332" t="s">
        <v>113</v>
      </c>
      <c r="G11" s="35"/>
      <c r="H11" s="36"/>
      <c r="I11" s="231" t="s">
        <v>88</v>
      </c>
      <c r="J11" s="262">
        <v>52000</v>
      </c>
      <c r="K11" s="262">
        <v>12504</v>
      </c>
      <c r="L11" s="117">
        <v>670000</v>
      </c>
      <c r="M11" s="117">
        <f>M10*0.15</f>
        <v>228014.4</v>
      </c>
      <c r="N11" s="117">
        <f>N10*0.15</f>
        <v>0</v>
      </c>
      <c r="O11" s="117">
        <f>O10*0.15</f>
        <v>0</v>
      </c>
      <c r="P11" s="153">
        <f>P10*0.15</f>
        <v>0</v>
      </c>
      <c r="R11" s="380"/>
      <c r="S11" s="148"/>
      <c r="T11" s="148"/>
    </row>
    <row r="12" spans="1:20" ht="19.5" customHeight="1">
      <c r="A12" s="347" t="s">
        <v>24</v>
      </c>
      <c r="B12" s="409" t="s">
        <v>74</v>
      </c>
      <c r="C12" s="349" t="s">
        <v>75</v>
      </c>
      <c r="D12" s="345" t="s">
        <v>49</v>
      </c>
      <c r="E12" s="411" t="s">
        <v>114</v>
      </c>
      <c r="F12" s="317">
        <f>J12+K12+L12+M12+N12</f>
        <v>1731000</v>
      </c>
      <c r="G12" s="39"/>
      <c r="H12" s="39"/>
      <c r="I12" s="241" t="s">
        <v>7</v>
      </c>
      <c r="J12" s="40">
        <v>0</v>
      </c>
      <c r="K12" s="266">
        <v>10000</v>
      </c>
      <c r="L12" s="40">
        <f>L13+L28</f>
        <v>1260000</v>
      </c>
      <c r="M12" s="41">
        <f>M13+M28</f>
        <v>461000</v>
      </c>
      <c r="N12" s="41">
        <v>0</v>
      </c>
      <c r="O12" s="41">
        <v>0</v>
      </c>
      <c r="P12" s="42">
        <v>0</v>
      </c>
      <c r="R12" s="343" t="s">
        <v>61</v>
      </c>
      <c r="S12" s="148"/>
      <c r="T12" s="148"/>
    </row>
    <row r="13" spans="1:20" s="37" customFormat="1" ht="17.25" customHeight="1">
      <c r="A13" s="364"/>
      <c r="B13" s="410"/>
      <c r="C13" s="350"/>
      <c r="D13" s="346"/>
      <c r="E13" s="406"/>
      <c r="F13" s="332" t="s">
        <v>115</v>
      </c>
      <c r="G13" s="35"/>
      <c r="H13" s="35"/>
      <c r="I13" s="231" t="s">
        <v>88</v>
      </c>
      <c r="J13" s="115">
        <v>0</v>
      </c>
      <c r="K13" s="267">
        <v>10000</v>
      </c>
      <c r="L13" s="115">
        <v>860000</v>
      </c>
      <c r="M13" s="115">
        <v>361000</v>
      </c>
      <c r="N13" s="115">
        <v>0</v>
      </c>
      <c r="O13" s="115">
        <v>0</v>
      </c>
      <c r="P13" s="150">
        <v>0</v>
      </c>
      <c r="Q13" s="45"/>
      <c r="R13" s="344"/>
      <c r="S13" s="148"/>
      <c r="T13" s="148"/>
    </row>
    <row r="14" spans="1:20" s="37" customFormat="1" ht="17.25" customHeight="1">
      <c r="A14" s="450" t="s">
        <v>25</v>
      </c>
      <c r="B14" s="349" t="s">
        <v>76</v>
      </c>
      <c r="C14" s="349" t="s">
        <v>77</v>
      </c>
      <c r="D14" s="412" t="s">
        <v>106</v>
      </c>
      <c r="E14" s="453" t="s">
        <v>58</v>
      </c>
      <c r="F14" s="318">
        <f>J14+K14+L14+M14+N14</f>
        <v>1727100</v>
      </c>
      <c r="G14" s="68"/>
      <c r="H14" s="68"/>
      <c r="I14" s="241" t="s">
        <v>7</v>
      </c>
      <c r="J14" s="116">
        <v>0</v>
      </c>
      <c r="K14" s="261">
        <v>48100</v>
      </c>
      <c r="L14" s="261">
        <f>L15+L29</f>
        <v>1679000</v>
      </c>
      <c r="M14" s="261">
        <v>0</v>
      </c>
      <c r="N14" s="68">
        <v>0</v>
      </c>
      <c r="O14" s="134"/>
      <c r="P14" s="69"/>
      <c r="Q14" s="45"/>
      <c r="R14" s="343" t="s">
        <v>61</v>
      </c>
      <c r="S14" s="148"/>
      <c r="T14" s="148"/>
    </row>
    <row r="15" spans="1:20" s="37" customFormat="1" ht="21" customHeight="1">
      <c r="A15" s="451"/>
      <c r="B15" s="350"/>
      <c r="C15" s="350"/>
      <c r="D15" s="413"/>
      <c r="E15" s="454"/>
      <c r="F15" s="333" t="s">
        <v>113</v>
      </c>
      <c r="G15" s="68"/>
      <c r="H15" s="68"/>
      <c r="I15" s="231" t="s">
        <v>88</v>
      </c>
      <c r="J15" s="115">
        <v>0</v>
      </c>
      <c r="K15" s="267">
        <v>26000</v>
      </c>
      <c r="L15" s="267">
        <v>710000</v>
      </c>
      <c r="M15" s="267">
        <v>0</v>
      </c>
      <c r="N15" s="115">
        <v>0</v>
      </c>
      <c r="O15" s="134"/>
      <c r="P15" s="69"/>
      <c r="Q15" s="45"/>
      <c r="R15" s="344"/>
      <c r="S15" s="148"/>
      <c r="T15" s="148"/>
    </row>
    <row r="16" spans="1:20" ht="24.75" customHeight="1">
      <c r="A16" s="450" t="s">
        <v>100</v>
      </c>
      <c r="B16" s="411">
        <v>750</v>
      </c>
      <c r="C16" s="411">
        <v>75023</v>
      </c>
      <c r="D16" s="412" t="s">
        <v>103</v>
      </c>
      <c r="E16" s="414" t="s">
        <v>108</v>
      </c>
      <c r="F16" s="319">
        <f>J16+K16+L16+M16+N16</f>
        <v>423000</v>
      </c>
      <c r="G16" s="40"/>
      <c r="H16" s="40"/>
      <c r="I16" s="268" t="s">
        <v>7</v>
      </c>
      <c r="J16" s="40">
        <v>0</v>
      </c>
      <c r="K16" s="261">
        <f>K17+K30</f>
        <v>20000</v>
      </c>
      <c r="L16" s="261">
        <f>L17+L30</f>
        <v>233000</v>
      </c>
      <c r="M16" s="41">
        <v>164000</v>
      </c>
      <c r="N16" s="41">
        <v>6000</v>
      </c>
      <c r="O16" s="42"/>
      <c r="P16" s="42"/>
      <c r="R16" s="343" t="s">
        <v>61</v>
      </c>
      <c r="S16" s="148"/>
      <c r="T16" s="148"/>
    </row>
    <row r="17" spans="1:20" s="37" customFormat="1" ht="26.25" customHeight="1" thickBot="1">
      <c r="A17" s="452"/>
      <c r="B17" s="367"/>
      <c r="C17" s="367"/>
      <c r="D17" s="413"/>
      <c r="E17" s="415"/>
      <c r="F17" s="332" t="s">
        <v>113</v>
      </c>
      <c r="G17" s="35"/>
      <c r="H17" s="35"/>
      <c r="I17" s="231" t="s">
        <v>88</v>
      </c>
      <c r="J17" s="115">
        <v>0</v>
      </c>
      <c r="K17" s="267">
        <v>20000</v>
      </c>
      <c r="L17" s="267">
        <v>80000</v>
      </c>
      <c r="M17" s="267">
        <f>M16*0.15</f>
        <v>24600</v>
      </c>
      <c r="N17" s="267">
        <f>N16*0.15</f>
        <v>900</v>
      </c>
      <c r="O17" s="43"/>
      <c r="P17" s="44"/>
      <c r="Q17" s="45"/>
      <c r="R17" s="344"/>
      <c r="S17" s="148"/>
      <c r="T17" s="148"/>
    </row>
    <row r="18" spans="1:20" s="37" customFormat="1" ht="19.5" customHeight="1" hidden="1">
      <c r="A18" s="364" t="s">
        <v>110</v>
      </c>
      <c r="B18" s="366">
        <v>926</v>
      </c>
      <c r="C18" s="366">
        <v>92601</v>
      </c>
      <c r="D18" s="412" t="s">
        <v>111</v>
      </c>
      <c r="E18" s="419" t="s">
        <v>58</v>
      </c>
      <c r="F18" s="170">
        <f>J18+K18+L18+M18+N18</f>
        <v>0</v>
      </c>
      <c r="G18" s="229"/>
      <c r="H18" s="134"/>
      <c r="I18" s="268" t="s">
        <v>7</v>
      </c>
      <c r="J18" s="322">
        <v>0</v>
      </c>
      <c r="K18" s="307"/>
      <c r="L18" s="307"/>
      <c r="M18" s="307">
        <f>M19+M31</f>
        <v>0</v>
      </c>
      <c r="N18" s="307">
        <f>N19+N31</f>
        <v>0</v>
      </c>
      <c r="O18" s="134"/>
      <c r="P18" s="321"/>
      <c r="Q18" s="45"/>
      <c r="R18" s="417" t="s">
        <v>61</v>
      </c>
      <c r="S18" s="148"/>
      <c r="T18" s="148"/>
    </row>
    <row r="19" spans="1:20" s="37" customFormat="1" ht="18.75" customHeight="1" hidden="1" thickBot="1">
      <c r="A19" s="365"/>
      <c r="B19" s="367"/>
      <c r="C19" s="367"/>
      <c r="D19" s="416"/>
      <c r="E19" s="420"/>
      <c r="F19" s="331" t="s">
        <v>115</v>
      </c>
      <c r="G19" s="229"/>
      <c r="H19" s="134"/>
      <c r="I19" s="231" t="s">
        <v>88</v>
      </c>
      <c r="J19" s="68">
        <v>0</v>
      </c>
      <c r="K19" s="329"/>
      <c r="L19" s="330"/>
      <c r="M19" s="329">
        <v>0</v>
      </c>
      <c r="N19" s="329">
        <v>0</v>
      </c>
      <c r="O19" s="134"/>
      <c r="P19" s="321"/>
      <c r="Q19" s="45"/>
      <c r="R19" s="418"/>
      <c r="S19" s="148"/>
      <c r="T19" s="148"/>
    </row>
    <row r="20" spans="3:20" ht="14.25" thickBot="1" thickTop="1">
      <c r="C20" s="51"/>
      <c r="D20" s="76" t="s">
        <v>10</v>
      </c>
      <c r="E20" s="77"/>
      <c r="F20" s="78"/>
      <c r="G20" s="168"/>
      <c r="H20" s="130"/>
      <c r="I20" s="201"/>
      <c r="J20" s="263">
        <f aca="true" t="shared" si="2" ref="J20:N21">+J10+J12+J16+J14+J18</f>
        <v>52000</v>
      </c>
      <c r="K20" s="263">
        <f>+K10+K12+K16+K14+K18</f>
        <v>101232</v>
      </c>
      <c r="L20" s="130">
        <f t="shared" si="2"/>
        <v>5253659</v>
      </c>
      <c r="M20" s="49">
        <f t="shared" si="2"/>
        <v>2145096</v>
      </c>
      <c r="N20" s="130">
        <f t="shared" si="2"/>
        <v>6000</v>
      </c>
      <c r="O20" s="49">
        <f aca="true" t="shared" si="3" ref="O20:Q21">+O10+O12+O16</f>
        <v>0</v>
      </c>
      <c r="P20" s="80">
        <f t="shared" si="3"/>
        <v>0</v>
      </c>
      <c r="Q20" s="79">
        <f t="shared" si="3"/>
        <v>0</v>
      </c>
      <c r="R20" s="176"/>
      <c r="S20" s="148"/>
      <c r="T20" s="148"/>
    </row>
    <row r="21" spans="3:20" ht="14.25" thickBot="1" thickTop="1">
      <c r="C21" s="51"/>
      <c r="D21" s="56" t="s">
        <v>11</v>
      </c>
      <c r="E21" s="57"/>
      <c r="F21" s="58"/>
      <c r="G21" s="190"/>
      <c r="H21" s="133"/>
      <c r="I21" s="57"/>
      <c r="J21" s="264">
        <f t="shared" si="2"/>
        <v>52000</v>
      </c>
      <c r="K21" s="264">
        <f t="shared" si="2"/>
        <v>68504</v>
      </c>
      <c r="L21" s="133">
        <f t="shared" si="2"/>
        <v>2320000</v>
      </c>
      <c r="M21" s="60">
        <f t="shared" si="2"/>
        <v>613614.4</v>
      </c>
      <c r="N21" s="142">
        <f t="shared" si="2"/>
        <v>900</v>
      </c>
      <c r="O21" s="49">
        <f t="shared" si="3"/>
        <v>0</v>
      </c>
      <c r="P21" s="80">
        <f t="shared" si="3"/>
        <v>0</v>
      </c>
      <c r="Q21" s="79">
        <f t="shared" si="3"/>
        <v>0</v>
      </c>
      <c r="R21" s="177"/>
      <c r="S21" s="148"/>
      <c r="T21" s="148"/>
    </row>
    <row r="22" spans="3:20" ht="15.75" customHeight="1" thickBot="1" thickTop="1">
      <c r="C22" s="51"/>
      <c r="D22" s="238" t="s">
        <v>96</v>
      </c>
      <c r="E22" s="70"/>
      <c r="F22" s="71"/>
      <c r="G22" s="70"/>
      <c r="H22" s="72"/>
      <c r="I22" s="70"/>
      <c r="J22" s="265">
        <f>J21</f>
        <v>52000</v>
      </c>
      <c r="K22" s="265">
        <f>K21</f>
        <v>68504</v>
      </c>
      <c r="L22" s="191">
        <f>L21</f>
        <v>2320000</v>
      </c>
      <c r="M22" s="289">
        <f>M21</f>
        <v>613614.4</v>
      </c>
      <c r="N22" s="195">
        <f>N21</f>
        <v>900</v>
      </c>
      <c r="O22" s="55"/>
      <c r="P22" s="55"/>
      <c r="Q22" s="55"/>
      <c r="R22" s="55"/>
      <c r="S22" s="148"/>
      <c r="T22" s="148"/>
    </row>
    <row r="23" spans="3:20" ht="14.25" thickBot="1" thickTop="1">
      <c r="C23" s="51"/>
      <c r="D23" s="52"/>
      <c r="E23" s="53"/>
      <c r="F23" s="54"/>
      <c r="G23" s="53"/>
      <c r="H23" s="55"/>
      <c r="I23" s="53"/>
      <c r="J23" s="55"/>
      <c r="K23" s="55"/>
      <c r="L23" s="55"/>
      <c r="M23" s="55"/>
      <c r="N23" s="55"/>
      <c r="O23" s="132"/>
      <c r="P23" s="55"/>
      <c r="Q23" s="55"/>
      <c r="R23" s="55"/>
      <c r="S23" s="148">
        <f>K10+L10+M10+J10</f>
        <v>3676887</v>
      </c>
      <c r="T23" s="148"/>
    </row>
    <row r="24" spans="3:20" ht="13.5" thickTop="1">
      <c r="C24" s="53"/>
      <c r="D24" s="56" t="s">
        <v>12</v>
      </c>
      <c r="E24" s="57"/>
      <c r="F24" s="58"/>
      <c r="G24" s="57"/>
      <c r="H24" s="59"/>
      <c r="I24" s="57"/>
      <c r="J24" s="60">
        <f aca="true" t="shared" si="4" ref="J24:Q24">+J20-J21</f>
        <v>0</v>
      </c>
      <c r="K24" s="60">
        <f>+K20-K21</f>
        <v>32728</v>
      </c>
      <c r="L24" s="133">
        <f>+L20-L21</f>
        <v>2933659</v>
      </c>
      <c r="M24" s="133">
        <f>+M20-M21</f>
        <v>1531481.6</v>
      </c>
      <c r="N24" s="61">
        <f>+N20-N21</f>
        <v>5100</v>
      </c>
      <c r="O24" s="279">
        <f t="shared" si="4"/>
        <v>0</v>
      </c>
      <c r="P24" s="61">
        <f t="shared" si="4"/>
        <v>0</v>
      </c>
      <c r="Q24" s="59">
        <f t="shared" si="4"/>
        <v>0</v>
      </c>
      <c r="R24" s="55"/>
      <c r="S24" s="148"/>
      <c r="T24" s="148"/>
    </row>
    <row r="25" spans="3:20" ht="12.75">
      <c r="C25" s="53"/>
      <c r="D25" s="63" t="s">
        <v>13</v>
      </c>
      <c r="E25" s="53"/>
      <c r="F25" s="54"/>
      <c r="G25" s="53"/>
      <c r="H25" s="55"/>
      <c r="I25" s="53"/>
      <c r="J25" s="124"/>
      <c r="K25" s="32"/>
      <c r="L25" s="132"/>
      <c r="M25" s="132"/>
      <c r="N25" s="46"/>
      <c r="O25" s="280"/>
      <c r="P25" s="46"/>
      <c r="Q25" s="55"/>
      <c r="R25" s="55"/>
      <c r="S25" s="148"/>
      <c r="T25" s="148"/>
    </row>
    <row r="26" spans="3:20" s="37" customFormat="1" ht="12" customHeight="1">
      <c r="C26" s="65"/>
      <c r="D26" s="118" t="s">
        <v>26</v>
      </c>
      <c r="E26" s="65"/>
      <c r="F26" s="67"/>
      <c r="G26" s="65"/>
      <c r="H26" s="67"/>
      <c r="I26" s="65"/>
      <c r="J26" s="68">
        <f>J10-J11</f>
        <v>0</v>
      </c>
      <c r="K26" s="68">
        <f>K10-K11</f>
        <v>10628</v>
      </c>
      <c r="L26" s="134">
        <v>1411659</v>
      </c>
      <c r="M26" s="134">
        <f>M10-M11</f>
        <v>1292081.6</v>
      </c>
      <c r="N26" s="69">
        <f>N10-N11</f>
        <v>0</v>
      </c>
      <c r="O26" s="229">
        <v>0</v>
      </c>
      <c r="P26" s="69">
        <v>0</v>
      </c>
      <c r="Q26" s="67"/>
      <c r="R26" s="67"/>
      <c r="S26" s="148"/>
      <c r="T26" s="148"/>
    </row>
    <row r="27" spans="3:20" s="37" customFormat="1" ht="12" customHeight="1" hidden="1">
      <c r="C27" s="65"/>
      <c r="D27" s="66" t="s">
        <v>27</v>
      </c>
      <c r="E27" s="65"/>
      <c r="F27" s="67"/>
      <c r="G27" s="65"/>
      <c r="H27" s="67"/>
      <c r="I27" s="65"/>
      <c r="J27" s="68">
        <v>0</v>
      </c>
      <c r="K27" s="68"/>
      <c r="L27" s="134"/>
      <c r="M27" s="134"/>
      <c r="N27" s="69"/>
      <c r="O27" s="229"/>
      <c r="P27" s="69"/>
      <c r="Q27" s="67"/>
      <c r="R27" s="67"/>
      <c r="S27" s="148"/>
      <c r="T27" s="148"/>
    </row>
    <row r="28" spans="3:20" s="37" customFormat="1" ht="13.5" customHeight="1">
      <c r="C28" s="65"/>
      <c r="D28" s="66" t="s">
        <v>27</v>
      </c>
      <c r="E28" s="65"/>
      <c r="F28" s="67"/>
      <c r="G28" s="65"/>
      <c r="H28" s="67"/>
      <c r="I28" s="65"/>
      <c r="J28" s="125">
        <v>0</v>
      </c>
      <c r="K28" s="125">
        <v>0</v>
      </c>
      <c r="L28" s="206">
        <v>400000</v>
      </c>
      <c r="M28" s="206">
        <v>100000</v>
      </c>
      <c r="N28" s="151">
        <f>N12-N13</f>
        <v>0</v>
      </c>
      <c r="O28" s="229">
        <v>0</v>
      </c>
      <c r="P28" s="69">
        <v>0</v>
      </c>
      <c r="Q28" s="67"/>
      <c r="R28" s="67"/>
      <c r="S28" s="148"/>
      <c r="T28" s="148"/>
    </row>
    <row r="29" spans="3:20" s="37" customFormat="1" ht="13.5" customHeight="1">
      <c r="C29" s="65"/>
      <c r="D29" s="66" t="s">
        <v>101</v>
      </c>
      <c r="E29" s="65"/>
      <c r="F29" s="67"/>
      <c r="G29" s="65"/>
      <c r="H29" s="67"/>
      <c r="I29" s="65"/>
      <c r="J29" s="125">
        <v>0</v>
      </c>
      <c r="K29" s="125">
        <f>K14-K15</f>
        <v>22100</v>
      </c>
      <c r="L29" s="206">
        <v>969000</v>
      </c>
      <c r="M29" s="206">
        <v>0</v>
      </c>
      <c r="N29" s="151">
        <v>0</v>
      </c>
      <c r="O29" s="229"/>
      <c r="P29" s="69"/>
      <c r="Q29" s="67"/>
      <c r="R29" s="67"/>
      <c r="S29" s="148"/>
      <c r="T29" s="148"/>
    </row>
    <row r="30" spans="3:20" ht="15" customHeight="1" thickBot="1">
      <c r="C30" s="53"/>
      <c r="D30" s="66" t="s">
        <v>102</v>
      </c>
      <c r="E30" s="53"/>
      <c r="F30" s="54"/>
      <c r="G30" s="53"/>
      <c r="H30" s="55"/>
      <c r="I30" s="53"/>
      <c r="J30" s="125">
        <v>0</v>
      </c>
      <c r="K30" s="125">
        <v>0</v>
      </c>
      <c r="L30" s="206">
        <v>153000</v>
      </c>
      <c r="M30" s="206">
        <f>M16-M17</f>
        <v>139400</v>
      </c>
      <c r="N30" s="151">
        <f>N16-N17</f>
        <v>5100</v>
      </c>
      <c r="O30" s="281"/>
      <c r="P30" s="74"/>
      <c r="Q30" s="72"/>
      <c r="R30" s="55"/>
      <c r="S30" s="148"/>
      <c r="T30" s="148"/>
    </row>
    <row r="31" spans="3:20" ht="13.5" customHeight="1" hidden="1" thickBot="1" thickTop="1">
      <c r="C31" s="53"/>
      <c r="D31" s="66" t="s">
        <v>112</v>
      </c>
      <c r="E31" s="70"/>
      <c r="F31" s="71"/>
      <c r="G31" s="70"/>
      <c r="H31" s="72"/>
      <c r="I31" s="70"/>
      <c r="J31" s="191">
        <v>0</v>
      </c>
      <c r="K31" s="191">
        <v>0</v>
      </c>
      <c r="L31" s="277">
        <v>0</v>
      </c>
      <c r="M31" s="277">
        <v>0</v>
      </c>
      <c r="N31" s="237">
        <v>0</v>
      </c>
      <c r="O31" s="281"/>
      <c r="P31" s="74"/>
      <c r="Q31" s="72"/>
      <c r="R31" s="55"/>
      <c r="S31" s="148"/>
      <c r="T31" s="148"/>
    </row>
    <row r="32" spans="3:20" ht="14.25" thickBot="1" thickTop="1">
      <c r="C32" s="53"/>
      <c r="D32" s="76" t="s">
        <v>15</v>
      </c>
      <c r="E32" s="77"/>
      <c r="F32" s="78"/>
      <c r="G32" s="77"/>
      <c r="H32" s="79"/>
      <c r="I32" s="77"/>
      <c r="J32" s="49">
        <f>+J24-SUM(J26:J30)</f>
        <v>0</v>
      </c>
      <c r="K32" s="49">
        <f>+K24-SUM(K26:K31)</f>
        <v>0</v>
      </c>
      <c r="L32" s="49">
        <f>+L24-SUM(L26:L31)</f>
        <v>0</v>
      </c>
      <c r="M32" s="49">
        <f>+M24-SUM(M26:M31)</f>
        <v>0</v>
      </c>
      <c r="N32" s="80">
        <f>+N24-SUM(N26:N31)</f>
        <v>0</v>
      </c>
      <c r="O32" s="228">
        <f>+O24-SUM(O26:O30)</f>
        <v>0</v>
      </c>
      <c r="P32" s="80">
        <f>+P24-SUM(P26:P30)</f>
        <v>0</v>
      </c>
      <c r="Q32" s="79">
        <f>+Q24-SUM(Q26:Q30)</f>
        <v>0</v>
      </c>
      <c r="R32" s="55"/>
      <c r="S32" s="148"/>
      <c r="T32" s="148"/>
    </row>
    <row r="33" spans="3:20" ht="21.75" customHeight="1" thickTop="1">
      <c r="C33" s="189" t="s">
        <v>109</v>
      </c>
      <c r="D33" s="52"/>
      <c r="E33" s="53"/>
      <c r="F33" s="54"/>
      <c r="G33" s="53"/>
      <c r="H33" s="55"/>
      <c r="I33" s="53"/>
      <c r="J33" s="55"/>
      <c r="K33" s="55"/>
      <c r="L33" s="55"/>
      <c r="M33" s="55"/>
      <c r="N33" s="55"/>
      <c r="O33" s="55"/>
      <c r="P33" s="55"/>
      <c r="Q33" s="55"/>
      <c r="R33" s="55"/>
      <c r="S33" s="148"/>
      <c r="T33" s="148"/>
    </row>
    <row r="34" spans="3:20" ht="15" customHeight="1">
      <c r="C34" s="189" t="s">
        <v>116</v>
      </c>
      <c r="D34" s="52"/>
      <c r="E34" s="53"/>
      <c r="F34" s="54"/>
      <c r="G34" s="53"/>
      <c r="H34" s="55"/>
      <c r="I34" s="53"/>
      <c r="J34" s="55"/>
      <c r="K34" s="55"/>
      <c r="L34" s="55"/>
      <c r="M34" s="55"/>
      <c r="N34" s="55"/>
      <c r="O34" s="55"/>
      <c r="P34" s="55"/>
      <c r="Q34" s="55"/>
      <c r="R34" s="55"/>
      <c r="S34" s="148"/>
      <c r="T34" s="148"/>
    </row>
    <row r="35" spans="3:16" ht="12.75">
      <c r="C35" s="53"/>
      <c r="D35" s="52"/>
      <c r="E35" s="53"/>
      <c r="F35" s="54"/>
      <c r="G35" s="53"/>
      <c r="H35" s="55"/>
      <c r="I35" s="53"/>
      <c r="J35" s="55"/>
      <c r="K35" s="55"/>
      <c r="L35" s="55"/>
      <c r="M35" s="55"/>
      <c r="N35" s="55"/>
      <c r="O35" s="55"/>
      <c r="P35" s="55"/>
    </row>
    <row r="36" spans="3:18" ht="15.75">
      <c r="C36" s="186" t="str">
        <f>C1</f>
        <v>Limity wydatków na wieloletnie programy inwestycyjne w latach 2008 - 2011</v>
      </c>
      <c r="D36" s="186"/>
      <c r="E36" s="186"/>
      <c r="F36" s="186"/>
      <c r="G36" s="2"/>
      <c r="M36" s="4"/>
      <c r="O36" s="5"/>
      <c r="P36" s="5"/>
      <c r="Q36" s="6"/>
      <c r="R36" s="6"/>
    </row>
    <row r="37" spans="4:18" ht="15.75">
      <c r="D37" s="2"/>
      <c r="F37" s="2"/>
      <c r="G37" s="2"/>
      <c r="L37" s="5"/>
      <c r="O37" s="7" t="s">
        <v>16</v>
      </c>
      <c r="Q37" s="8"/>
      <c r="R37" s="8"/>
    </row>
    <row r="38" spans="4:16" ht="15.75">
      <c r="D38" s="9" t="s">
        <v>1</v>
      </c>
      <c r="E38" s="10"/>
      <c r="F38" s="11"/>
      <c r="G38" s="11"/>
      <c r="H38" s="12"/>
      <c r="I38" s="10"/>
      <c r="J38" s="157" t="s">
        <v>104</v>
      </c>
      <c r="K38" s="13">
        <v>2008</v>
      </c>
      <c r="L38" s="207">
        <f>+K38+1</f>
        <v>2009</v>
      </c>
      <c r="M38" s="13">
        <f>+L38+1</f>
        <v>2010</v>
      </c>
      <c r="N38" s="13">
        <f>+M38+1</f>
        <v>2011</v>
      </c>
      <c r="O38" s="13">
        <f>+N38+1</f>
        <v>2012</v>
      </c>
      <c r="P38" s="13">
        <f>+O38+1</f>
        <v>2013</v>
      </c>
    </row>
    <row r="39" spans="4:16" ht="15">
      <c r="D39" s="14" t="s">
        <v>2</v>
      </c>
      <c r="E39" s="395" t="s">
        <v>51</v>
      </c>
      <c r="F39" s="396"/>
      <c r="G39" s="396"/>
      <c r="H39" s="396"/>
      <c r="I39" s="396"/>
      <c r="J39" s="161">
        <f>I40+J40</f>
        <v>3</v>
      </c>
      <c r="K39" s="161">
        <f aca="true" t="shared" si="5" ref="K39:P39">J39+K40</f>
        <v>6.5</v>
      </c>
      <c r="L39" s="208">
        <f t="shared" si="5"/>
        <v>11.3</v>
      </c>
      <c r="M39" s="161">
        <f t="shared" si="5"/>
        <v>16.3</v>
      </c>
      <c r="N39" s="161">
        <f t="shared" si="5"/>
        <v>21.8</v>
      </c>
      <c r="O39" s="161">
        <f t="shared" si="5"/>
        <v>27.8</v>
      </c>
      <c r="P39" s="161">
        <f t="shared" si="5"/>
        <v>33.8</v>
      </c>
    </row>
    <row r="40" spans="4:16" ht="15">
      <c r="D40" s="16" t="s">
        <v>2</v>
      </c>
      <c r="E40" s="355" t="s">
        <v>52</v>
      </c>
      <c r="F40" s="356"/>
      <c r="G40" s="356"/>
      <c r="H40" s="356"/>
      <c r="I40" s="356"/>
      <c r="J40" s="160">
        <v>3</v>
      </c>
      <c r="K40" s="162">
        <v>3.5</v>
      </c>
      <c r="L40" s="209">
        <v>4.8</v>
      </c>
      <c r="M40" s="160">
        <v>5</v>
      </c>
      <c r="N40" s="162">
        <v>5.5</v>
      </c>
      <c r="O40" s="160">
        <v>6</v>
      </c>
      <c r="P40" s="160">
        <v>6</v>
      </c>
    </row>
    <row r="41" spans="11:16" ht="13.5" thickBot="1">
      <c r="K41" s="143">
        <f>+K42</f>
        <v>0</v>
      </c>
      <c r="L41" s="143">
        <f>+K42+L42</f>
        <v>0.03</v>
      </c>
      <c r="M41" s="143">
        <f>+L41+M42</f>
        <v>0.07</v>
      </c>
      <c r="N41" s="143">
        <f>+M41+N42</f>
        <v>0.1</v>
      </c>
      <c r="O41" s="143">
        <f>+N41+O42</f>
        <v>0.13</v>
      </c>
      <c r="P41" s="143">
        <f>+O41+P42</f>
        <v>0.16</v>
      </c>
    </row>
    <row r="42" spans="1:20" s="23" customFormat="1" ht="19.5" customHeight="1" thickBot="1" thickTop="1">
      <c r="A42" s="447" t="s">
        <v>32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144">
        <f>+'[1]prognozy-w2'!G51</f>
        <v>0.03</v>
      </c>
      <c r="M42" s="144">
        <f>+'[1]prognozy-w2'!H51</f>
        <v>0.04</v>
      </c>
      <c r="N42" s="144">
        <f>+'[1]prognozy-w2'!I51</f>
        <v>0.03</v>
      </c>
      <c r="O42" s="144">
        <f>+'[1]prognozy-w2'!J51</f>
        <v>0.03</v>
      </c>
      <c r="P42" s="145">
        <v>0.03</v>
      </c>
      <c r="R42" s="179"/>
      <c r="S42" s="147"/>
      <c r="T42" s="147"/>
    </row>
    <row r="43" spans="1:18" ht="16.5" customHeight="1" thickTop="1">
      <c r="A43" s="372" t="s">
        <v>53</v>
      </c>
      <c r="B43" s="374" t="s">
        <v>65</v>
      </c>
      <c r="C43" s="374" t="s">
        <v>66</v>
      </c>
      <c r="D43" s="376" t="s">
        <v>3</v>
      </c>
      <c r="E43" s="24" t="s">
        <v>54</v>
      </c>
      <c r="F43" s="25" t="s">
        <v>56</v>
      </c>
      <c r="G43" s="25"/>
      <c r="H43" s="25"/>
      <c r="I43" s="169" t="s">
        <v>4</v>
      </c>
      <c r="J43" s="353" t="s">
        <v>5</v>
      </c>
      <c r="K43" s="354"/>
      <c r="L43" s="354"/>
      <c r="M43" s="354"/>
      <c r="N43" s="354"/>
      <c r="O43" s="166"/>
      <c r="P43" s="167"/>
      <c r="Q43" s="26"/>
      <c r="R43" s="421" t="s">
        <v>60</v>
      </c>
    </row>
    <row r="44" spans="1:18" ht="18" customHeight="1" thickBot="1">
      <c r="A44" s="373"/>
      <c r="B44" s="375"/>
      <c r="C44" s="375"/>
      <c r="D44" s="377"/>
      <c r="E44" s="27" t="s">
        <v>55</v>
      </c>
      <c r="F44" s="28" t="s">
        <v>64</v>
      </c>
      <c r="G44" s="28"/>
      <c r="H44" s="28"/>
      <c r="I44" s="197" t="s">
        <v>6</v>
      </c>
      <c r="J44" s="131" t="s">
        <v>104</v>
      </c>
      <c r="K44" s="29">
        <v>2008</v>
      </c>
      <c r="L44" s="29">
        <f>+K44+1</f>
        <v>2009</v>
      </c>
      <c r="M44" s="29">
        <f>+L44+1</f>
        <v>2010</v>
      </c>
      <c r="N44" s="131">
        <f>+M44+1</f>
        <v>2011</v>
      </c>
      <c r="O44" s="29">
        <f>+N44+1</f>
        <v>2012</v>
      </c>
      <c r="P44" s="30">
        <f>+O44+1</f>
        <v>2013</v>
      </c>
      <c r="R44" s="422"/>
    </row>
    <row r="45" spans="1:20" s="33" customFormat="1" ht="19.5" customHeight="1" thickTop="1">
      <c r="A45" s="424"/>
      <c r="B45" s="426"/>
      <c r="C45" s="428"/>
      <c r="D45" s="31" t="s">
        <v>17</v>
      </c>
      <c r="E45" s="430" t="s">
        <v>131</v>
      </c>
      <c r="F45" s="32">
        <f>F47+F51+F54</f>
        <v>2300000</v>
      </c>
      <c r="G45" s="32"/>
      <c r="H45" s="32"/>
      <c r="I45" s="198" t="s">
        <v>7</v>
      </c>
      <c r="J45" s="269">
        <f>+J47+J51+J54</f>
        <v>1300</v>
      </c>
      <c r="K45" s="269">
        <f>+K47+K51+K54</f>
        <v>0</v>
      </c>
      <c r="L45" s="32">
        <f aca="true" t="shared" si="6" ref="L45:P46">+L47+L51+L54</f>
        <v>800000</v>
      </c>
      <c r="M45" s="32">
        <f t="shared" si="6"/>
        <v>900000</v>
      </c>
      <c r="N45" s="269">
        <f t="shared" si="6"/>
        <v>598700</v>
      </c>
      <c r="O45" s="32">
        <f t="shared" si="6"/>
        <v>1000000</v>
      </c>
      <c r="P45" s="88">
        <f t="shared" si="6"/>
        <v>3200000</v>
      </c>
      <c r="R45" s="385" t="s">
        <v>63</v>
      </c>
      <c r="S45" s="148"/>
      <c r="T45" s="148"/>
    </row>
    <row r="46" spans="1:20" s="37" customFormat="1" ht="16.5" customHeight="1">
      <c r="A46" s="425"/>
      <c r="B46" s="427"/>
      <c r="C46" s="429"/>
      <c r="D46" s="34"/>
      <c r="E46" s="431"/>
      <c r="F46" s="35"/>
      <c r="G46" s="35"/>
      <c r="H46" s="36"/>
      <c r="I46" s="231" t="s">
        <v>90</v>
      </c>
      <c r="J46" s="270">
        <f>+J48+J52+J55+J49+J50+J53</f>
        <v>1300</v>
      </c>
      <c r="K46" s="270">
        <f>+K48+K52+K55+K49+K50+K53</f>
        <v>0</v>
      </c>
      <c r="L46" s="120">
        <f>+L48+L52+L55+L49+L50+L53</f>
        <v>800000</v>
      </c>
      <c r="M46" s="120">
        <f>+M48+M52+M55+M49+M50+M53</f>
        <v>900000</v>
      </c>
      <c r="N46" s="270">
        <f>+N48+N52+N55+N49+N50+N53</f>
        <v>598700</v>
      </c>
      <c r="O46" s="120">
        <f t="shared" si="6"/>
        <v>150000</v>
      </c>
      <c r="P46" s="128">
        <f t="shared" si="6"/>
        <v>480000</v>
      </c>
      <c r="R46" s="385"/>
      <c r="S46" s="148"/>
      <c r="T46" s="148"/>
    </row>
    <row r="47" spans="1:20" ht="16.5" customHeight="1" hidden="1">
      <c r="A47" s="368" t="s">
        <v>28</v>
      </c>
      <c r="B47" s="432" t="s">
        <v>70</v>
      </c>
      <c r="C47" s="357" t="s">
        <v>71</v>
      </c>
      <c r="D47" s="360" t="s">
        <v>50</v>
      </c>
      <c r="E47" s="351" t="s">
        <v>108</v>
      </c>
      <c r="F47" s="324">
        <f>J47+K47+L47+M47+N47</f>
        <v>0</v>
      </c>
      <c r="G47" s="39"/>
      <c r="H47" s="39"/>
      <c r="I47" s="241" t="s">
        <v>7</v>
      </c>
      <c r="J47" s="266">
        <v>0</v>
      </c>
      <c r="K47" s="266"/>
      <c r="L47" s="40"/>
      <c r="M47" s="41"/>
      <c r="N47" s="307"/>
      <c r="O47" s="41">
        <v>0</v>
      </c>
      <c r="P47" s="42">
        <v>0</v>
      </c>
      <c r="Q47" s="3"/>
      <c r="R47" s="343" t="s">
        <v>61</v>
      </c>
      <c r="S47" s="148"/>
      <c r="T47" s="148"/>
    </row>
    <row r="48" spans="1:20" s="37" customFormat="1" ht="17.25" customHeight="1" hidden="1">
      <c r="A48" s="369"/>
      <c r="B48" s="433"/>
      <c r="C48" s="358"/>
      <c r="D48" s="361"/>
      <c r="E48" s="363"/>
      <c r="F48" s="333" t="s">
        <v>113</v>
      </c>
      <c r="G48" s="35"/>
      <c r="H48" s="35"/>
      <c r="I48" s="231" t="s">
        <v>88</v>
      </c>
      <c r="J48" s="216">
        <v>0</v>
      </c>
      <c r="K48" s="216"/>
      <c r="L48" s="216"/>
      <c r="M48" s="216"/>
      <c r="N48" s="275"/>
      <c r="O48" s="115">
        <f>O47*0.15</f>
        <v>0</v>
      </c>
      <c r="P48" s="150">
        <f>P47*0.15</f>
        <v>0</v>
      </c>
      <c r="Q48" s="45"/>
      <c r="R48" s="380"/>
      <c r="S48" s="148"/>
      <c r="T48" s="148"/>
    </row>
    <row r="49" spans="1:20" s="37" customFormat="1" ht="13.5" customHeight="1" hidden="1">
      <c r="A49" s="369"/>
      <c r="B49" s="433"/>
      <c r="C49" s="358"/>
      <c r="D49" s="361"/>
      <c r="E49" s="363"/>
      <c r="F49" s="217"/>
      <c r="G49" s="68"/>
      <c r="H49" s="68"/>
      <c r="I49" s="219" t="s">
        <v>81</v>
      </c>
      <c r="J49" s="125">
        <v>0</v>
      </c>
      <c r="K49" s="125"/>
      <c r="L49" s="125"/>
      <c r="M49" s="125"/>
      <c r="N49" s="308"/>
      <c r="O49" s="68"/>
      <c r="P49" s="69"/>
      <c r="Q49" s="45"/>
      <c r="R49" s="380"/>
      <c r="S49" s="148"/>
      <c r="T49" s="148"/>
    </row>
    <row r="50" spans="1:20" s="37" customFormat="1" ht="13.5" customHeight="1" hidden="1">
      <c r="A50" s="423"/>
      <c r="B50" s="434"/>
      <c r="C50" s="359"/>
      <c r="D50" s="362"/>
      <c r="E50" s="352"/>
      <c r="F50" s="218"/>
      <c r="G50" s="68"/>
      <c r="H50" s="68"/>
      <c r="I50" s="220" t="s">
        <v>82</v>
      </c>
      <c r="J50" s="271">
        <v>0</v>
      </c>
      <c r="K50" s="272"/>
      <c r="L50" s="125"/>
      <c r="M50" s="125"/>
      <c r="N50" s="308"/>
      <c r="O50" s="68"/>
      <c r="P50" s="69"/>
      <c r="Q50" s="45"/>
      <c r="R50" s="344"/>
      <c r="S50" s="148"/>
      <c r="T50" s="148"/>
    </row>
    <row r="51" spans="1:20" s="37" customFormat="1" ht="14.25" customHeight="1">
      <c r="A51" s="368" t="s">
        <v>28</v>
      </c>
      <c r="B51" s="357" t="s">
        <v>70</v>
      </c>
      <c r="C51" s="357" t="s">
        <v>71</v>
      </c>
      <c r="D51" s="360" t="s">
        <v>132</v>
      </c>
      <c r="E51" s="351" t="s">
        <v>131</v>
      </c>
      <c r="F51" s="40">
        <f>J51+K51+L51+M51+N51</f>
        <v>2300000</v>
      </c>
      <c r="G51" s="68"/>
      <c r="H51" s="68"/>
      <c r="I51" s="200" t="s">
        <v>7</v>
      </c>
      <c r="J51" s="273">
        <v>1300</v>
      </c>
      <c r="K51" s="274">
        <v>0</v>
      </c>
      <c r="L51" s="240">
        <v>800000</v>
      </c>
      <c r="M51" s="240">
        <v>900000</v>
      </c>
      <c r="N51" s="309">
        <v>598700</v>
      </c>
      <c r="O51" s="116">
        <v>0</v>
      </c>
      <c r="P51" s="156">
        <v>0</v>
      </c>
      <c r="Q51" s="45"/>
      <c r="R51" s="343" t="s">
        <v>63</v>
      </c>
      <c r="S51" s="148"/>
      <c r="T51" s="148"/>
    </row>
    <row r="52" spans="1:20" s="37" customFormat="1" ht="14.25" customHeight="1">
      <c r="A52" s="369"/>
      <c r="B52" s="358"/>
      <c r="C52" s="358"/>
      <c r="D52" s="361"/>
      <c r="E52" s="363"/>
      <c r="F52" s="68"/>
      <c r="G52" s="68"/>
      <c r="H52" s="68"/>
      <c r="I52" s="231" t="s">
        <v>88</v>
      </c>
      <c r="J52" s="275">
        <v>0</v>
      </c>
      <c r="K52" s="275">
        <v>0</v>
      </c>
      <c r="L52" s="216">
        <v>800000</v>
      </c>
      <c r="M52" s="221">
        <v>900000</v>
      </c>
      <c r="N52" s="310">
        <f>N51</f>
        <v>598700</v>
      </c>
      <c r="O52" s="136">
        <f>O51</f>
        <v>0</v>
      </c>
      <c r="P52" s="155">
        <f>P51</f>
        <v>0</v>
      </c>
      <c r="Q52" s="45"/>
      <c r="R52" s="380"/>
      <c r="S52" s="148"/>
      <c r="T52" s="148"/>
    </row>
    <row r="53" spans="1:20" s="37" customFormat="1" ht="14.25" customHeight="1" thickBot="1">
      <c r="A53" s="370"/>
      <c r="B53" s="371"/>
      <c r="C53" s="359"/>
      <c r="D53" s="362"/>
      <c r="E53" s="352"/>
      <c r="F53" s="68"/>
      <c r="G53" s="68"/>
      <c r="H53" s="68"/>
      <c r="I53" s="220" t="s">
        <v>82</v>
      </c>
      <c r="J53" s="271">
        <v>1300</v>
      </c>
      <c r="K53" s="271">
        <v>0</v>
      </c>
      <c r="L53" s="127">
        <v>0</v>
      </c>
      <c r="M53" s="127">
        <v>0</v>
      </c>
      <c r="N53" s="311">
        <v>0</v>
      </c>
      <c r="O53" s="68"/>
      <c r="P53" s="69"/>
      <c r="Q53" s="45"/>
      <c r="R53" s="344"/>
      <c r="S53" s="148"/>
      <c r="T53" s="148"/>
    </row>
    <row r="54" spans="1:20" ht="13.5" customHeight="1" hidden="1">
      <c r="A54" s="369" t="s">
        <v>47</v>
      </c>
      <c r="B54" s="358" t="s">
        <v>70</v>
      </c>
      <c r="C54" s="357" t="s">
        <v>71</v>
      </c>
      <c r="D54" s="382" t="s">
        <v>46</v>
      </c>
      <c r="E54" s="411" t="s">
        <v>62</v>
      </c>
      <c r="F54" s="40">
        <v>0</v>
      </c>
      <c r="G54" s="40"/>
      <c r="H54" s="40"/>
      <c r="I54" s="202" t="s">
        <v>7</v>
      </c>
      <c r="J54" s="240">
        <v>0</v>
      </c>
      <c r="K54" s="240">
        <v>0</v>
      </c>
      <c r="L54" s="240">
        <v>0</v>
      </c>
      <c r="M54" s="240">
        <v>0</v>
      </c>
      <c r="N54" s="307"/>
      <c r="O54" s="41">
        <v>1000000</v>
      </c>
      <c r="P54" s="42">
        <v>3200000</v>
      </c>
      <c r="R54" s="380" t="s">
        <v>61</v>
      </c>
      <c r="S54" s="148"/>
      <c r="T54" s="148"/>
    </row>
    <row r="55" spans="1:20" s="37" customFormat="1" ht="12.75" customHeight="1" hidden="1" thickBot="1">
      <c r="A55" s="370"/>
      <c r="B55" s="371"/>
      <c r="C55" s="359"/>
      <c r="D55" s="383"/>
      <c r="E55" s="367"/>
      <c r="F55" s="35"/>
      <c r="G55" s="35"/>
      <c r="H55" s="35"/>
      <c r="I55" s="231" t="s">
        <v>88</v>
      </c>
      <c r="J55" s="121">
        <f>J54*0.15</f>
        <v>0</v>
      </c>
      <c r="K55" s="121">
        <f aca="true" t="shared" si="7" ref="K55:P55">K54*0.15</f>
        <v>0</v>
      </c>
      <c r="L55" s="121">
        <f t="shared" si="7"/>
        <v>0</v>
      </c>
      <c r="M55" s="121">
        <f t="shared" si="7"/>
        <v>0</v>
      </c>
      <c r="N55" s="312"/>
      <c r="O55" s="121">
        <f t="shared" si="7"/>
        <v>150000</v>
      </c>
      <c r="P55" s="154">
        <f t="shared" si="7"/>
        <v>480000</v>
      </c>
      <c r="Q55" s="45"/>
      <c r="R55" s="380"/>
      <c r="S55" s="148"/>
      <c r="T55" s="148"/>
    </row>
    <row r="56" spans="3:20" ht="14.25" thickBot="1" thickTop="1">
      <c r="C56" s="181"/>
      <c r="D56" s="180" t="s">
        <v>10</v>
      </c>
      <c r="E56" s="77"/>
      <c r="F56" s="78"/>
      <c r="G56" s="168"/>
      <c r="H56" s="130"/>
      <c r="I56" s="201"/>
      <c r="J56" s="263">
        <f>+J45</f>
        <v>1300</v>
      </c>
      <c r="K56" s="263">
        <f>+K45</f>
        <v>0</v>
      </c>
      <c r="L56" s="130">
        <f aca="true" t="shared" si="8" ref="K56:O57">+L45</f>
        <v>800000</v>
      </c>
      <c r="M56" s="49">
        <f>+M45</f>
        <v>900000</v>
      </c>
      <c r="N56" s="313">
        <f t="shared" si="8"/>
        <v>598700</v>
      </c>
      <c r="O56" s="79">
        <f t="shared" si="8"/>
        <v>1000000</v>
      </c>
      <c r="P56" s="80">
        <f>+P45</f>
        <v>3200000</v>
      </c>
      <c r="R56" s="85"/>
      <c r="S56" s="148"/>
      <c r="T56" s="148"/>
    </row>
    <row r="57" spans="3:20" ht="14.25" thickBot="1" thickTop="1">
      <c r="C57" s="182"/>
      <c r="D57" s="192" t="s">
        <v>85</v>
      </c>
      <c r="E57" s="85"/>
      <c r="F57" s="193"/>
      <c r="G57" s="194"/>
      <c r="H57" s="142"/>
      <c r="I57" s="85"/>
      <c r="J57" s="276">
        <f>+J46</f>
        <v>1300</v>
      </c>
      <c r="K57" s="276">
        <f t="shared" si="8"/>
        <v>0</v>
      </c>
      <c r="L57" s="142">
        <f t="shared" si="8"/>
        <v>800000</v>
      </c>
      <c r="M57" s="87">
        <f>+M46</f>
        <v>900000</v>
      </c>
      <c r="N57" s="314">
        <f t="shared" si="8"/>
        <v>598700</v>
      </c>
      <c r="O57" s="79">
        <f t="shared" si="8"/>
        <v>150000</v>
      </c>
      <c r="P57" s="80">
        <f>+P46</f>
        <v>480000</v>
      </c>
      <c r="R57" s="53"/>
      <c r="S57" s="148"/>
      <c r="T57" s="148"/>
    </row>
    <row r="58" spans="3:20" ht="14.25" customHeight="1" thickTop="1">
      <c r="C58" s="51"/>
      <c r="D58" s="234" t="s">
        <v>96</v>
      </c>
      <c r="E58" s="53"/>
      <c r="F58" s="54"/>
      <c r="G58" s="53"/>
      <c r="H58" s="55"/>
      <c r="I58" s="53"/>
      <c r="J58" s="272">
        <f>J48+J52+J55</f>
        <v>0</v>
      </c>
      <c r="K58" s="272">
        <f>K48+K52+K55</f>
        <v>0</v>
      </c>
      <c r="L58" s="125">
        <f>L48+L52+L55</f>
        <v>800000</v>
      </c>
      <c r="M58" s="206">
        <f>M48+M52+M55</f>
        <v>900000</v>
      </c>
      <c r="N58" s="315">
        <f>N48+N52+N55</f>
        <v>598700</v>
      </c>
      <c r="O58" s="55"/>
      <c r="P58" s="55"/>
      <c r="R58" s="53"/>
      <c r="S58" s="148"/>
      <c r="T58" s="148"/>
    </row>
    <row r="59" spans="3:20" ht="12.75">
      <c r="C59" s="51"/>
      <c r="D59" s="225" t="s">
        <v>84</v>
      </c>
      <c r="E59" s="53"/>
      <c r="F59" s="54"/>
      <c r="G59" s="53"/>
      <c r="H59" s="55"/>
      <c r="I59" s="53"/>
      <c r="J59" s="272">
        <f>J49</f>
        <v>0</v>
      </c>
      <c r="K59" s="272">
        <f>K49</f>
        <v>0</v>
      </c>
      <c r="L59" s="125">
        <f>L49</f>
        <v>0</v>
      </c>
      <c r="M59" s="206">
        <f>M49</f>
        <v>0</v>
      </c>
      <c r="N59" s="315">
        <f>N49</f>
        <v>0</v>
      </c>
      <c r="O59" s="55"/>
      <c r="P59" s="55"/>
      <c r="R59" s="53"/>
      <c r="S59" s="148"/>
      <c r="T59" s="148"/>
    </row>
    <row r="60" spans="3:20" ht="13.5" thickBot="1">
      <c r="C60" s="51"/>
      <c r="D60" s="222" t="s">
        <v>83</v>
      </c>
      <c r="E60" s="70"/>
      <c r="F60" s="71"/>
      <c r="G60" s="70"/>
      <c r="H60" s="72"/>
      <c r="I60" s="70"/>
      <c r="J60" s="265">
        <f>J50+J53</f>
        <v>1300</v>
      </c>
      <c r="K60" s="265">
        <f>K50+K53</f>
        <v>0</v>
      </c>
      <c r="L60" s="191">
        <f>L50+L53</f>
        <v>0</v>
      </c>
      <c r="M60" s="277">
        <f>M50+M53</f>
        <v>0</v>
      </c>
      <c r="N60" s="316">
        <f>N50+N53</f>
        <v>0</v>
      </c>
      <c r="O60" s="55"/>
      <c r="P60" s="55"/>
      <c r="R60" s="53"/>
      <c r="S60" s="148"/>
      <c r="T60" s="148"/>
    </row>
    <row r="61" spans="3:20" ht="14.25" thickBot="1" thickTop="1">
      <c r="C61" s="51"/>
      <c r="D61" s="52"/>
      <c r="E61" s="53"/>
      <c r="F61" s="54"/>
      <c r="G61" s="53"/>
      <c r="H61" s="55"/>
      <c r="I61" s="53"/>
      <c r="J61" s="55"/>
      <c r="K61" s="55"/>
      <c r="L61" s="55"/>
      <c r="M61" s="55"/>
      <c r="N61" s="55"/>
      <c r="O61" s="55"/>
      <c r="P61" s="55"/>
      <c r="S61" s="148"/>
      <c r="T61" s="148"/>
    </row>
    <row r="62" spans="3:20" ht="14.25" thickBot="1" thickTop="1">
      <c r="C62" s="53"/>
      <c r="D62" s="56" t="s">
        <v>12</v>
      </c>
      <c r="E62" s="57"/>
      <c r="F62" s="58"/>
      <c r="G62" s="57"/>
      <c r="H62" s="59"/>
      <c r="I62" s="57"/>
      <c r="J62" s="60">
        <f aca="true" t="shared" si="9" ref="J62:P62">+J56-J57</f>
        <v>0</v>
      </c>
      <c r="K62" s="60">
        <f t="shared" si="9"/>
        <v>0</v>
      </c>
      <c r="L62" s="133">
        <f t="shared" si="9"/>
        <v>0</v>
      </c>
      <c r="M62" s="133">
        <f t="shared" si="9"/>
        <v>0</v>
      </c>
      <c r="N62" s="61">
        <f>+N56-N57</f>
        <v>0</v>
      </c>
      <c r="O62" s="279">
        <f t="shared" si="9"/>
        <v>850000</v>
      </c>
      <c r="P62" s="62">
        <f t="shared" si="9"/>
        <v>2720000</v>
      </c>
      <c r="S62" s="148"/>
      <c r="T62" s="148"/>
    </row>
    <row r="63" spans="3:20" ht="12.75" hidden="1">
      <c r="C63" s="53"/>
      <c r="D63" s="63" t="s">
        <v>13</v>
      </c>
      <c r="E63" s="53"/>
      <c r="F63" s="54"/>
      <c r="G63" s="53"/>
      <c r="H63" s="55"/>
      <c r="I63" s="53"/>
      <c r="J63" s="124"/>
      <c r="K63" s="32"/>
      <c r="L63" s="132"/>
      <c r="M63" s="132"/>
      <c r="N63" s="46"/>
      <c r="O63" s="280"/>
      <c r="P63" s="64"/>
      <c r="S63" s="148"/>
      <c r="T63" s="148"/>
    </row>
    <row r="64" spans="3:20" s="37" customFormat="1" ht="13.5" hidden="1" thickBot="1">
      <c r="C64" s="65"/>
      <c r="D64" s="118" t="s">
        <v>33</v>
      </c>
      <c r="E64" s="65"/>
      <c r="F64" s="67"/>
      <c r="G64" s="65"/>
      <c r="H64" s="67"/>
      <c r="I64" s="65"/>
      <c r="J64" s="68">
        <f>J47-J48-J49-J50</f>
        <v>0</v>
      </c>
      <c r="K64" s="68">
        <f>K47-K48-K49-K50</f>
        <v>0</v>
      </c>
      <c r="L64" s="68">
        <v>0</v>
      </c>
      <c r="M64" s="134">
        <f>M47-M48-M49-M50</f>
        <v>0</v>
      </c>
      <c r="N64" s="69">
        <f>N47-N48-N49-N50</f>
        <v>0</v>
      </c>
      <c r="O64" s="229">
        <f>O47-O48</f>
        <v>0</v>
      </c>
      <c r="P64" s="69">
        <f>P47-P48</f>
        <v>0</v>
      </c>
      <c r="Q64" s="45"/>
      <c r="R64" s="45"/>
      <c r="S64" s="148"/>
      <c r="T64" s="148"/>
    </row>
    <row r="65" spans="3:20" s="37" customFormat="1" ht="12.75" hidden="1">
      <c r="C65" s="65"/>
      <c r="D65" s="118" t="s">
        <v>34</v>
      </c>
      <c r="E65" s="65"/>
      <c r="F65" s="67"/>
      <c r="G65" s="65"/>
      <c r="H65" s="67"/>
      <c r="I65" s="65"/>
      <c r="J65" s="68">
        <f>J51-J52-J53</f>
        <v>0</v>
      </c>
      <c r="K65" s="68">
        <f>K51-K52-K53</f>
        <v>0</v>
      </c>
      <c r="L65" s="68">
        <f>L51-L52-L53</f>
        <v>0</v>
      </c>
      <c r="M65" s="134">
        <f>M51-M52-M53</f>
        <v>0</v>
      </c>
      <c r="N65" s="69">
        <f>N51-N52-N53</f>
        <v>0</v>
      </c>
      <c r="O65" s="229">
        <f>O51-O52</f>
        <v>0</v>
      </c>
      <c r="P65" s="69">
        <f>P51-P52</f>
        <v>0</v>
      </c>
      <c r="S65" s="148"/>
      <c r="T65" s="148"/>
    </row>
    <row r="66" spans="3:20" s="37" customFormat="1" ht="13.5" hidden="1" thickBot="1">
      <c r="C66" s="65"/>
      <c r="D66" s="118" t="s">
        <v>48</v>
      </c>
      <c r="E66" s="65"/>
      <c r="F66" s="67"/>
      <c r="G66" s="65"/>
      <c r="H66" s="67"/>
      <c r="I66" s="65"/>
      <c r="J66" s="68">
        <f>J54-J55</f>
        <v>0</v>
      </c>
      <c r="K66" s="68">
        <f aca="true" t="shared" si="10" ref="K66:P66">K54-K55</f>
        <v>0</v>
      </c>
      <c r="L66" s="134">
        <f t="shared" si="10"/>
        <v>0</v>
      </c>
      <c r="M66" s="134">
        <f t="shared" si="10"/>
        <v>0</v>
      </c>
      <c r="N66" s="69">
        <f>N54-N55</f>
        <v>0</v>
      </c>
      <c r="O66" s="229">
        <f>O54-O55</f>
        <v>850000</v>
      </c>
      <c r="P66" s="69">
        <f t="shared" si="10"/>
        <v>2720000</v>
      </c>
      <c r="S66" s="148"/>
      <c r="T66" s="148"/>
    </row>
    <row r="67" spans="3:20" ht="13.5" hidden="1" thickBot="1">
      <c r="C67" s="53"/>
      <c r="D67" s="119" t="s">
        <v>14</v>
      </c>
      <c r="E67" s="70"/>
      <c r="F67" s="71"/>
      <c r="G67" s="70"/>
      <c r="H67" s="72"/>
      <c r="I67" s="70"/>
      <c r="J67" s="73"/>
      <c r="K67" s="73"/>
      <c r="L67" s="135"/>
      <c r="M67" s="135"/>
      <c r="N67" s="74"/>
      <c r="O67" s="281"/>
      <c r="P67" s="75"/>
      <c r="S67" s="148"/>
      <c r="T67" s="148"/>
    </row>
    <row r="68" spans="3:20" ht="14.25" thickBot="1" thickTop="1">
      <c r="C68" s="53"/>
      <c r="D68" s="76" t="s">
        <v>15</v>
      </c>
      <c r="E68" s="77"/>
      <c r="F68" s="78"/>
      <c r="G68" s="77"/>
      <c r="H68" s="79"/>
      <c r="I68" s="77"/>
      <c r="J68" s="49">
        <f aca="true" t="shared" si="11" ref="J68:P68">+J62-SUM(J64:J67)</f>
        <v>0</v>
      </c>
      <c r="K68" s="49">
        <f t="shared" si="11"/>
        <v>0</v>
      </c>
      <c r="L68" s="130">
        <f t="shared" si="11"/>
        <v>0</v>
      </c>
      <c r="M68" s="130">
        <f t="shared" si="11"/>
        <v>0</v>
      </c>
      <c r="N68" s="80">
        <f>+N62-SUM(N64:N67)</f>
        <v>0</v>
      </c>
      <c r="O68" s="228">
        <f t="shared" si="11"/>
        <v>0</v>
      </c>
      <c r="P68" s="81">
        <f t="shared" si="11"/>
        <v>0</v>
      </c>
      <c r="S68" s="148"/>
      <c r="T68" s="148"/>
    </row>
    <row r="69" spans="3:20" ht="31.5" customHeight="1" thickTop="1">
      <c r="C69" s="339" t="s">
        <v>109</v>
      </c>
      <c r="D69" s="52"/>
      <c r="E69" s="53"/>
      <c r="F69" s="54"/>
      <c r="G69" s="53"/>
      <c r="H69" s="55"/>
      <c r="I69" s="53"/>
      <c r="J69" s="55"/>
      <c r="K69" s="55"/>
      <c r="L69" s="55"/>
      <c r="M69" s="55"/>
      <c r="N69" s="55"/>
      <c r="O69" s="55"/>
      <c r="P69" s="55"/>
      <c r="S69" s="148"/>
      <c r="T69" s="148"/>
    </row>
    <row r="70" spans="3:16" ht="12.75">
      <c r="C70" s="53"/>
      <c r="D70" s="52"/>
      <c r="E70" s="53"/>
      <c r="F70" s="54"/>
      <c r="G70" s="53"/>
      <c r="H70" s="55"/>
      <c r="I70" s="53"/>
      <c r="J70" s="55"/>
      <c r="K70" s="55"/>
      <c r="L70" s="55"/>
      <c r="M70" s="55"/>
      <c r="N70" s="55"/>
      <c r="O70" s="55"/>
      <c r="P70" s="55"/>
    </row>
    <row r="71" spans="3:18" ht="15.75">
      <c r="C71" s="449" t="str">
        <f>C1</f>
        <v>Limity wydatków na wieloletnie programy inwestycyjne w latach 2008 - 2011</v>
      </c>
      <c r="D71" s="449"/>
      <c r="E71" s="449"/>
      <c r="F71" s="449"/>
      <c r="G71" s="449"/>
      <c r="H71" s="449"/>
      <c r="I71" s="449"/>
      <c r="J71" s="449"/>
      <c r="K71" s="449"/>
      <c r="M71" s="4"/>
      <c r="O71" s="5"/>
      <c r="P71" s="5"/>
      <c r="Q71" s="6"/>
      <c r="R71" s="6"/>
    </row>
    <row r="72" spans="4:18" ht="15.75">
      <c r="D72" s="2"/>
      <c r="F72" s="2"/>
      <c r="G72" s="2"/>
      <c r="L72" s="5"/>
      <c r="O72" s="7" t="s">
        <v>18</v>
      </c>
      <c r="Q72" s="8"/>
      <c r="R72" s="8"/>
    </row>
    <row r="73" spans="4:16" ht="15.75">
      <c r="D73" s="9" t="s">
        <v>1</v>
      </c>
      <c r="E73" s="10"/>
      <c r="F73" s="11"/>
      <c r="G73" s="11"/>
      <c r="H73" s="12"/>
      <c r="I73" s="10"/>
      <c r="J73" s="157" t="s">
        <v>104</v>
      </c>
      <c r="K73" s="13">
        <v>2008</v>
      </c>
      <c r="L73" s="13">
        <f>+K73+1</f>
        <v>2009</v>
      </c>
      <c r="M73" s="203">
        <f>+L73+1</f>
        <v>2010</v>
      </c>
      <c r="N73" s="13">
        <f>+M73+1</f>
        <v>2011</v>
      </c>
      <c r="O73" s="13">
        <f>+N73+1</f>
        <v>2012</v>
      </c>
      <c r="P73" s="13">
        <f>+O73+1</f>
        <v>2013</v>
      </c>
    </row>
    <row r="74" spans="4:16" ht="15">
      <c r="D74" s="14" t="s">
        <v>2</v>
      </c>
      <c r="E74" s="395" t="s">
        <v>51</v>
      </c>
      <c r="F74" s="396"/>
      <c r="G74" s="396"/>
      <c r="H74" s="396"/>
      <c r="I74" s="396"/>
      <c r="J74" s="163">
        <f>J75</f>
        <v>3</v>
      </c>
      <c r="K74" s="161">
        <f>J74+K75</f>
        <v>6.5</v>
      </c>
      <c r="L74" s="161">
        <f>+K74+L75</f>
        <v>11.3</v>
      </c>
      <c r="M74" s="204">
        <f>+L74+M75</f>
        <v>16.3</v>
      </c>
      <c r="N74" s="161">
        <f>+M74+N75</f>
        <v>21.8</v>
      </c>
      <c r="O74" s="161">
        <f>+N74+O75</f>
        <v>27.8</v>
      </c>
      <c r="P74" s="161">
        <f>+O74+P75</f>
        <v>33.8</v>
      </c>
    </row>
    <row r="75" spans="4:16" ht="15">
      <c r="D75" s="16" t="s">
        <v>2</v>
      </c>
      <c r="E75" s="355" t="s">
        <v>52</v>
      </c>
      <c r="F75" s="356"/>
      <c r="G75" s="356"/>
      <c r="H75" s="356"/>
      <c r="I75" s="356"/>
      <c r="J75" s="162">
        <v>3</v>
      </c>
      <c r="K75" s="162">
        <v>3.5</v>
      </c>
      <c r="L75" s="162">
        <v>4.8</v>
      </c>
      <c r="M75" s="205">
        <v>5</v>
      </c>
      <c r="N75" s="162">
        <v>5.5</v>
      </c>
      <c r="O75" s="162">
        <v>6</v>
      </c>
      <c r="P75" s="162">
        <v>6</v>
      </c>
    </row>
    <row r="76" spans="11:16" ht="11.25" customHeight="1" thickBot="1">
      <c r="K76" s="143">
        <f>+K77</f>
        <v>0</v>
      </c>
      <c r="L76" s="143" t="e">
        <f>+K77+L77</f>
        <v>#REF!</v>
      </c>
      <c r="M76" s="143" t="e">
        <f>+L76+M77</f>
        <v>#REF!</v>
      </c>
      <c r="N76" s="143" t="e">
        <f>+M76+N77</f>
        <v>#REF!</v>
      </c>
      <c r="O76" s="143" t="e">
        <f>+N76+O77</f>
        <v>#REF!</v>
      </c>
      <c r="P76" s="143" t="e">
        <f>+O76+P77</f>
        <v>#REF!</v>
      </c>
    </row>
    <row r="77" spans="1:20" s="23" customFormat="1" ht="16.5" customHeight="1" thickBot="1" thickTop="1">
      <c r="A77" s="445" t="s">
        <v>31</v>
      </c>
      <c r="B77" s="446"/>
      <c r="C77" s="446"/>
      <c r="D77" s="446"/>
      <c r="E77" s="19"/>
      <c r="F77" s="20"/>
      <c r="G77" s="19"/>
      <c r="H77" s="21"/>
      <c r="I77" s="22"/>
      <c r="J77" s="22"/>
      <c r="K77" s="144"/>
      <c r="L77" s="144" t="e">
        <f>+'[1]prognozy-w2'!G90</f>
        <v>#REF!</v>
      </c>
      <c r="M77" s="144" t="e">
        <f>+'[1]prognozy-w2'!H90</f>
        <v>#REF!</v>
      </c>
      <c r="N77" s="144" t="e">
        <f>+'[1]prognozy-w2'!I90</f>
        <v>#REF!</v>
      </c>
      <c r="O77" s="144" t="e">
        <f>+'[1]prognozy-w2'!J90</f>
        <v>#REF!</v>
      </c>
      <c r="P77" s="145">
        <v>0.03</v>
      </c>
      <c r="R77" s="175"/>
      <c r="S77" s="147"/>
      <c r="T77" s="147"/>
    </row>
    <row r="78" spans="1:18" ht="15" customHeight="1" thickTop="1">
      <c r="A78" s="372" t="s">
        <v>53</v>
      </c>
      <c r="B78" s="374" t="s">
        <v>65</v>
      </c>
      <c r="C78" s="374" t="s">
        <v>66</v>
      </c>
      <c r="D78" s="376" t="s">
        <v>3</v>
      </c>
      <c r="E78" s="24" t="s">
        <v>54</v>
      </c>
      <c r="F78" s="25" t="s">
        <v>56</v>
      </c>
      <c r="G78" s="25"/>
      <c r="H78" s="25"/>
      <c r="I78" s="169" t="s">
        <v>4</v>
      </c>
      <c r="J78" s="353" t="s">
        <v>5</v>
      </c>
      <c r="K78" s="354"/>
      <c r="L78" s="354"/>
      <c r="M78" s="166"/>
      <c r="N78" s="178"/>
      <c r="O78" s="166"/>
      <c r="P78" s="167"/>
      <c r="Q78" s="26"/>
      <c r="R78" s="421" t="s">
        <v>60</v>
      </c>
    </row>
    <row r="79" spans="1:18" ht="17.25" customHeight="1" thickBot="1">
      <c r="A79" s="435"/>
      <c r="B79" s="375"/>
      <c r="C79" s="375"/>
      <c r="D79" s="377"/>
      <c r="E79" s="27" t="s">
        <v>55</v>
      </c>
      <c r="F79" s="28" t="s">
        <v>64</v>
      </c>
      <c r="G79" s="28"/>
      <c r="H79" s="28"/>
      <c r="I79" s="197" t="s">
        <v>6</v>
      </c>
      <c r="J79" s="131" t="s">
        <v>104</v>
      </c>
      <c r="K79" s="29">
        <v>2008</v>
      </c>
      <c r="L79" s="29">
        <f>+K79+1</f>
        <v>2009</v>
      </c>
      <c r="M79" s="29">
        <f>+L79+1</f>
        <v>2010</v>
      </c>
      <c r="N79" s="29">
        <f>+M79+1</f>
        <v>2011</v>
      </c>
      <c r="O79" s="282">
        <f>+N79+1</f>
        <v>2012</v>
      </c>
      <c r="P79" s="30">
        <f>+O79+1</f>
        <v>2013</v>
      </c>
      <c r="R79" s="422"/>
    </row>
    <row r="80" spans="1:20" s="33" customFormat="1" ht="13.5" hidden="1" thickTop="1">
      <c r="A80" s="378"/>
      <c r="B80" s="436"/>
      <c r="C80" s="183"/>
      <c r="D80" s="31" t="s">
        <v>35</v>
      </c>
      <c r="E80" s="430" t="s">
        <v>57</v>
      </c>
      <c r="F80" s="32">
        <f>+F82+F84+F86</f>
        <v>0</v>
      </c>
      <c r="G80" s="32"/>
      <c r="H80" s="32"/>
      <c r="I80" s="198" t="s">
        <v>7</v>
      </c>
      <c r="J80" s="32"/>
      <c r="K80" s="32"/>
      <c r="L80" s="32"/>
      <c r="M80" s="32"/>
      <c r="N80" s="32">
        <f aca="true" t="shared" si="12" ref="N80:P81">+N82+N84+N86</f>
        <v>0</v>
      </c>
      <c r="O80" s="55">
        <f t="shared" si="12"/>
        <v>0</v>
      </c>
      <c r="P80" s="88">
        <f t="shared" si="12"/>
        <v>0</v>
      </c>
      <c r="R80" s="385" t="s">
        <v>61</v>
      </c>
      <c r="S80" s="148"/>
      <c r="T80" s="148"/>
    </row>
    <row r="81" spans="1:20" s="37" customFormat="1" ht="24" customHeight="1" hidden="1" thickTop="1">
      <c r="A81" s="379"/>
      <c r="B81" s="437"/>
      <c r="C81" s="184"/>
      <c r="D81" s="34" t="s">
        <v>8</v>
      </c>
      <c r="E81" s="431"/>
      <c r="F81" s="35"/>
      <c r="G81" s="35"/>
      <c r="H81" s="36"/>
      <c r="I81" s="199" t="s">
        <v>9</v>
      </c>
      <c r="J81" s="120"/>
      <c r="K81" s="120"/>
      <c r="L81" s="120"/>
      <c r="M81" s="120"/>
      <c r="N81" s="120">
        <f t="shared" si="12"/>
        <v>0</v>
      </c>
      <c r="O81" s="283">
        <f t="shared" si="12"/>
        <v>0</v>
      </c>
      <c r="P81" s="128">
        <f t="shared" si="12"/>
        <v>0</v>
      </c>
      <c r="R81" s="385"/>
      <c r="S81" s="148"/>
      <c r="T81" s="148"/>
    </row>
    <row r="82" spans="1:20" ht="13.5" hidden="1" thickTop="1">
      <c r="A82" s="347" t="s">
        <v>67</v>
      </c>
      <c r="B82" s="349" t="s">
        <v>78</v>
      </c>
      <c r="C82" s="349" t="s">
        <v>79</v>
      </c>
      <c r="D82" s="38" t="s">
        <v>36</v>
      </c>
      <c r="E82" s="351" t="s">
        <v>59</v>
      </c>
      <c r="F82" s="39"/>
      <c r="G82" s="39"/>
      <c r="H82" s="39"/>
      <c r="I82" s="198" t="s">
        <v>7</v>
      </c>
      <c r="J82" s="40"/>
      <c r="K82" s="40"/>
      <c r="L82" s="40"/>
      <c r="M82" s="41"/>
      <c r="N82" s="41">
        <v>0</v>
      </c>
      <c r="O82" s="284">
        <v>0</v>
      </c>
      <c r="P82" s="42">
        <v>0</v>
      </c>
      <c r="R82" s="384" t="s">
        <v>61</v>
      </c>
      <c r="S82" s="148"/>
      <c r="T82" s="148"/>
    </row>
    <row r="83" spans="1:20" s="37" customFormat="1" ht="13.5" hidden="1" thickTop="1">
      <c r="A83" s="348"/>
      <c r="B83" s="350"/>
      <c r="C83" s="350"/>
      <c r="D83" s="48" t="s">
        <v>37</v>
      </c>
      <c r="E83" s="352"/>
      <c r="F83" s="35"/>
      <c r="G83" s="35"/>
      <c r="H83" s="35"/>
      <c r="I83" s="199" t="s">
        <v>9</v>
      </c>
      <c r="J83" s="115"/>
      <c r="K83" s="115"/>
      <c r="L83" s="115"/>
      <c r="M83" s="115"/>
      <c r="N83" s="115">
        <f>N82*0.25</f>
        <v>0</v>
      </c>
      <c r="O83" s="285">
        <f>O82*0.25</f>
        <v>0</v>
      </c>
      <c r="P83" s="150">
        <f>P82*0.25</f>
        <v>0</v>
      </c>
      <c r="Q83" s="45"/>
      <c r="R83" s="384"/>
      <c r="S83" s="148"/>
      <c r="T83" s="148"/>
    </row>
    <row r="84" spans="1:20" ht="13.5" hidden="1" thickTop="1">
      <c r="A84" s="347" t="s">
        <v>68</v>
      </c>
      <c r="B84" s="349" t="s">
        <v>78</v>
      </c>
      <c r="C84" s="349" t="s">
        <v>79</v>
      </c>
      <c r="D84" s="122" t="s">
        <v>39</v>
      </c>
      <c r="E84" s="351" t="s">
        <v>59</v>
      </c>
      <c r="F84" s="39"/>
      <c r="G84" s="39"/>
      <c r="H84" s="39"/>
      <c r="I84" s="198" t="s">
        <v>7</v>
      </c>
      <c r="J84" s="40"/>
      <c r="K84" s="40"/>
      <c r="L84" s="40"/>
      <c r="M84" s="41"/>
      <c r="N84" s="41">
        <v>0</v>
      </c>
      <c r="O84" s="284">
        <v>0</v>
      </c>
      <c r="P84" s="42">
        <v>0</v>
      </c>
      <c r="R84" s="384" t="s">
        <v>61</v>
      </c>
      <c r="S84" s="148"/>
      <c r="T84" s="148"/>
    </row>
    <row r="85" spans="1:20" s="37" customFormat="1" ht="13.5" hidden="1" thickTop="1">
      <c r="A85" s="348"/>
      <c r="B85" s="350"/>
      <c r="C85" s="350"/>
      <c r="D85" s="48" t="s">
        <v>38</v>
      </c>
      <c r="E85" s="352"/>
      <c r="F85" s="35"/>
      <c r="G85" s="35"/>
      <c r="H85" s="35"/>
      <c r="I85" s="199" t="s">
        <v>9</v>
      </c>
      <c r="J85" s="115"/>
      <c r="K85" s="115"/>
      <c r="L85" s="115"/>
      <c r="M85" s="115"/>
      <c r="N85" s="115">
        <f>N84*0.25</f>
        <v>0</v>
      </c>
      <c r="O85" s="285">
        <f>O84*0.25</f>
        <v>0</v>
      </c>
      <c r="P85" s="150">
        <f>P84*0.25</f>
        <v>0</v>
      </c>
      <c r="Q85" s="45"/>
      <c r="R85" s="384"/>
      <c r="S85" s="148"/>
      <c r="T85" s="148"/>
    </row>
    <row r="86" spans="1:20" ht="13.5" hidden="1" thickTop="1">
      <c r="A86" s="347" t="s">
        <v>69</v>
      </c>
      <c r="B86" s="349" t="s">
        <v>72</v>
      </c>
      <c r="C86" s="349" t="s">
        <v>73</v>
      </c>
      <c r="D86" s="38" t="s">
        <v>40</v>
      </c>
      <c r="E86" s="351" t="s">
        <v>57</v>
      </c>
      <c r="F86" s="39"/>
      <c r="G86" s="39"/>
      <c r="H86" s="39"/>
      <c r="I86" s="198" t="s">
        <v>7</v>
      </c>
      <c r="J86" s="40"/>
      <c r="K86" s="40"/>
      <c r="L86" s="40"/>
      <c r="M86" s="41"/>
      <c r="N86" s="41">
        <v>0</v>
      </c>
      <c r="O86" s="284">
        <v>0</v>
      </c>
      <c r="P86" s="42">
        <v>0</v>
      </c>
      <c r="R86" s="384" t="s">
        <v>61</v>
      </c>
      <c r="S86" s="148"/>
      <c r="T86" s="148"/>
    </row>
    <row r="87" spans="1:20" s="37" customFormat="1" ht="13.5" hidden="1" thickTop="1">
      <c r="A87" s="348"/>
      <c r="B87" s="350"/>
      <c r="C87" s="350"/>
      <c r="D87" s="48" t="s">
        <v>41</v>
      </c>
      <c r="E87" s="352"/>
      <c r="F87" s="35"/>
      <c r="G87" s="35"/>
      <c r="H87" s="35"/>
      <c r="I87" s="199" t="s">
        <v>9</v>
      </c>
      <c r="J87" s="115"/>
      <c r="K87" s="115"/>
      <c r="L87" s="115"/>
      <c r="M87" s="115"/>
      <c r="N87" s="115">
        <f>N86*0.15</f>
        <v>0</v>
      </c>
      <c r="O87" s="285">
        <f>O86*0.15</f>
        <v>0</v>
      </c>
      <c r="P87" s="150">
        <f>P86*0.15</f>
        <v>0</v>
      </c>
      <c r="Q87" s="45"/>
      <c r="R87" s="384"/>
      <c r="S87" s="148"/>
      <c r="T87" s="148"/>
    </row>
    <row r="88" spans="1:20" s="33" customFormat="1" ht="20.25" customHeight="1" thickTop="1">
      <c r="A88" s="438"/>
      <c r="B88" s="440"/>
      <c r="C88" s="187"/>
      <c r="D88" s="442" t="s">
        <v>42</v>
      </c>
      <c r="E88" s="444" t="s">
        <v>58</v>
      </c>
      <c r="F88" s="32">
        <f>F98+F90+F100+F102</f>
        <v>3670000</v>
      </c>
      <c r="G88" s="32"/>
      <c r="H88" s="32"/>
      <c r="I88" s="198" t="s">
        <v>7</v>
      </c>
      <c r="J88" s="32">
        <f>+J90+J98+J100+J102</f>
        <v>0</v>
      </c>
      <c r="K88" s="32">
        <f>+K90+K98+K100+K102</f>
        <v>20000</v>
      </c>
      <c r="L88" s="32">
        <f>+L90+L98+L100+L102</f>
        <v>3650000</v>
      </c>
      <c r="M88" s="32">
        <f>+M90+M98+M100+M102</f>
        <v>0</v>
      </c>
      <c r="N88" s="32">
        <f>+N90+N98+N100+N102</f>
        <v>0</v>
      </c>
      <c r="O88" s="55">
        <f>+O90+O94+O100</f>
        <v>0</v>
      </c>
      <c r="P88" s="138">
        <f>+P90+P94+P100</f>
        <v>0</v>
      </c>
      <c r="R88" s="385" t="s">
        <v>126</v>
      </c>
      <c r="S88" s="148"/>
      <c r="T88" s="148"/>
    </row>
    <row r="89" spans="1:20" s="37" customFormat="1" ht="18" customHeight="1">
      <c r="A89" s="439"/>
      <c r="B89" s="441"/>
      <c r="C89" s="188"/>
      <c r="D89" s="443"/>
      <c r="E89" s="431"/>
      <c r="F89" s="35"/>
      <c r="G89" s="35"/>
      <c r="H89" s="36"/>
      <c r="I89" s="199" t="s">
        <v>9</v>
      </c>
      <c r="J89" s="126">
        <f>+J91+J95+J101+J92+J93+J96++J97+J99+J103</f>
        <v>0</v>
      </c>
      <c r="K89" s="126">
        <f>+K91+K95+K101+K92+K93+K96++K97+K99+K103</f>
        <v>20000</v>
      </c>
      <c r="L89" s="126">
        <f>+L91+L95+L101+L92+L93+L96++L97+L99+L103</f>
        <v>2525000</v>
      </c>
      <c r="M89" s="126">
        <f>+M91+M95+M101+M92+M93+M96++M97+M99+M103</f>
        <v>0</v>
      </c>
      <c r="N89" s="126">
        <f>+N91+N95+N101+N92+N93+N96++N97+N99+N103</f>
        <v>0</v>
      </c>
      <c r="O89" s="286">
        <f>+O91+O95+O101</f>
        <v>0</v>
      </c>
      <c r="P89" s="129">
        <f>+P91+P95+P101</f>
        <v>0</v>
      </c>
      <c r="R89" s="385"/>
      <c r="S89" s="148"/>
      <c r="T89" s="148"/>
    </row>
    <row r="90" spans="1:20" ht="12.75" customHeight="1">
      <c r="A90" s="347" t="s">
        <v>67</v>
      </c>
      <c r="B90" s="349" t="s">
        <v>70</v>
      </c>
      <c r="C90" s="349" t="s">
        <v>71</v>
      </c>
      <c r="D90" s="38" t="s">
        <v>117</v>
      </c>
      <c r="E90" s="351" t="s">
        <v>58</v>
      </c>
      <c r="F90" s="116">
        <f>K90+L90</f>
        <v>820000</v>
      </c>
      <c r="G90" s="39"/>
      <c r="H90" s="39"/>
      <c r="I90" s="198" t="s">
        <v>7</v>
      </c>
      <c r="J90" s="40">
        <v>0</v>
      </c>
      <c r="K90" s="40">
        <f>K91</f>
        <v>20000</v>
      </c>
      <c r="L90" s="40">
        <f>L91+L92+L93</f>
        <v>800000</v>
      </c>
      <c r="M90" s="41">
        <v>0</v>
      </c>
      <c r="N90" s="41">
        <v>0</v>
      </c>
      <c r="O90" s="284">
        <v>0</v>
      </c>
      <c r="P90" s="42">
        <v>0</v>
      </c>
      <c r="R90" s="343" t="s">
        <v>61</v>
      </c>
      <c r="S90" s="148"/>
      <c r="T90" s="148"/>
    </row>
    <row r="91" spans="1:20" s="37" customFormat="1" ht="12.75">
      <c r="A91" s="364"/>
      <c r="B91" s="381"/>
      <c r="C91" s="381"/>
      <c r="D91" s="5" t="s">
        <v>118</v>
      </c>
      <c r="E91" s="363"/>
      <c r="F91" s="340" t="s">
        <v>115</v>
      </c>
      <c r="G91" s="68"/>
      <c r="H91" s="68"/>
      <c r="I91" s="231" t="s">
        <v>88</v>
      </c>
      <c r="J91" s="216">
        <f>J90*0.25</f>
        <v>0</v>
      </c>
      <c r="K91" s="216">
        <v>20000</v>
      </c>
      <c r="L91" s="216">
        <v>800000</v>
      </c>
      <c r="M91" s="216">
        <f>M90*0.25</f>
        <v>0</v>
      </c>
      <c r="N91" s="216">
        <f>N90*0.25</f>
        <v>0</v>
      </c>
      <c r="O91" s="285">
        <f>O90*0.25</f>
        <v>0</v>
      </c>
      <c r="P91" s="150">
        <f>P90*0.25</f>
        <v>0</v>
      </c>
      <c r="Q91" s="45"/>
      <c r="R91" s="380"/>
      <c r="S91" s="148"/>
      <c r="T91" s="148"/>
    </row>
    <row r="92" spans="1:20" s="37" customFormat="1" ht="12.75" customHeight="1" hidden="1">
      <c r="A92" s="364"/>
      <c r="B92" s="381"/>
      <c r="C92" s="381"/>
      <c r="D92" s="38"/>
      <c r="E92" s="363"/>
      <c r="F92" s="320"/>
      <c r="G92" s="35"/>
      <c r="H92" s="35"/>
      <c r="I92" s="232"/>
      <c r="J92" s="125"/>
      <c r="K92" s="125"/>
      <c r="L92" s="125"/>
      <c r="M92" s="116"/>
      <c r="N92" s="68"/>
      <c r="O92" s="229"/>
      <c r="P92" s="69"/>
      <c r="Q92" s="45"/>
      <c r="R92" s="380"/>
      <c r="S92" s="148"/>
      <c r="T92" s="148"/>
    </row>
    <row r="93" spans="1:20" s="37" customFormat="1" ht="12.75">
      <c r="A93" s="348"/>
      <c r="B93" s="350"/>
      <c r="C93" s="350"/>
      <c r="D93" s="38" t="s">
        <v>119</v>
      </c>
      <c r="E93" s="352"/>
      <c r="F93" s="35"/>
      <c r="G93" s="68"/>
      <c r="H93" s="68"/>
      <c r="I93" s="233" t="s">
        <v>82</v>
      </c>
      <c r="J93" s="125">
        <v>0</v>
      </c>
      <c r="K93" s="125">
        <v>0</v>
      </c>
      <c r="L93" s="125">
        <v>0</v>
      </c>
      <c r="M93" s="116">
        <v>0</v>
      </c>
      <c r="N93" s="68">
        <v>0</v>
      </c>
      <c r="O93" s="229"/>
      <c r="P93" s="69"/>
      <c r="Q93" s="67"/>
      <c r="R93" s="344"/>
      <c r="S93" s="148"/>
      <c r="T93" s="148"/>
    </row>
    <row r="94" spans="1:20" s="37" customFormat="1" ht="15.75" customHeight="1" hidden="1">
      <c r="A94" s="347" t="s">
        <v>68</v>
      </c>
      <c r="B94" s="349" t="s">
        <v>70</v>
      </c>
      <c r="C94" s="349" t="s">
        <v>71</v>
      </c>
      <c r="D94" s="345" t="s">
        <v>120</v>
      </c>
      <c r="E94" s="351" t="s">
        <v>58</v>
      </c>
      <c r="F94" s="116">
        <f>J94+K94+L94+M94+N94</f>
        <v>0</v>
      </c>
      <c r="G94" s="223"/>
      <c r="H94" s="223"/>
      <c r="I94" s="200" t="s">
        <v>7</v>
      </c>
      <c r="J94" s="41">
        <v>0</v>
      </c>
      <c r="K94" s="41"/>
      <c r="L94" s="41"/>
      <c r="M94" s="41">
        <f>M95+M97+M116</f>
        <v>0</v>
      </c>
      <c r="N94" s="41">
        <f>N95+N97+N116</f>
        <v>0</v>
      </c>
      <c r="O94" s="229">
        <v>0</v>
      </c>
      <c r="P94" s="69">
        <v>0</v>
      </c>
      <c r="Q94" s="45"/>
      <c r="R94" s="343" t="s">
        <v>61</v>
      </c>
      <c r="S94" s="148"/>
      <c r="T94" s="148"/>
    </row>
    <row r="95" spans="1:20" s="37" customFormat="1" ht="15.75" customHeight="1" hidden="1">
      <c r="A95" s="364"/>
      <c r="B95" s="381"/>
      <c r="C95" s="381"/>
      <c r="D95" s="386"/>
      <c r="E95" s="363"/>
      <c r="F95" s="323"/>
      <c r="G95" s="68"/>
      <c r="H95" s="68"/>
      <c r="I95" s="231" t="s">
        <v>88</v>
      </c>
      <c r="J95" s="216">
        <v>0</v>
      </c>
      <c r="K95" s="216"/>
      <c r="L95" s="216"/>
      <c r="M95" s="239">
        <v>0</v>
      </c>
      <c r="N95" s="216">
        <v>0</v>
      </c>
      <c r="O95" s="287">
        <f>O94*0.25</f>
        <v>0</v>
      </c>
      <c r="P95" s="224">
        <f>P94*0.25</f>
        <v>0</v>
      </c>
      <c r="Q95" s="45"/>
      <c r="R95" s="380"/>
      <c r="S95" s="148"/>
      <c r="T95" s="148"/>
    </row>
    <row r="96" spans="1:20" s="37" customFormat="1" ht="1.5" customHeight="1" hidden="1">
      <c r="A96" s="364"/>
      <c r="B96" s="381"/>
      <c r="C96" s="381"/>
      <c r="D96" s="386"/>
      <c r="E96" s="363"/>
      <c r="F96" s="320"/>
      <c r="G96" s="68"/>
      <c r="H96" s="68"/>
      <c r="I96" s="219"/>
      <c r="J96" s="125"/>
      <c r="K96" s="125"/>
      <c r="L96" s="125"/>
      <c r="M96" s="116"/>
      <c r="N96" s="68"/>
      <c r="O96" s="229"/>
      <c r="P96" s="69"/>
      <c r="Q96" s="67"/>
      <c r="R96" s="380"/>
      <c r="S96" s="148"/>
      <c r="T96" s="148"/>
    </row>
    <row r="97" spans="1:20" s="37" customFormat="1" ht="18" customHeight="1" hidden="1">
      <c r="A97" s="348"/>
      <c r="B97" s="350"/>
      <c r="C97" s="350"/>
      <c r="D97" s="386"/>
      <c r="E97" s="363"/>
      <c r="F97" s="68"/>
      <c r="G97" s="68"/>
      <c r="H97" s="68"/>
      <c r="I97" s="220" t="s">
        <v>82</v>
      </c>
      <c r="J97" s="125">
        <v>0</v>
      </c>
      <c r="K97" s="125"/>
      <c r="L97" s="125"/>
      <c r="M97" s="116">
        <v>0</v>
      </c>
      <c r="N97" s="68">
        <v>0</v>
      </c>
      <c r="O97" s="229"/>
      <c r="P97" s="69"/>
      <c r="Q97" s="67"/>
      <c r="R97" s="344"/>
      <c r="S97" s="148"/>
      <c r="T97" s="148"/>
    </row>
    <row r="98" spans="1:20" s="37" customFormat="1" ht="27" customHeight="1">
      <c r="A98" s="347" t="s">
        <v>68</v>
      </c>
      <c r="B98" s="349" t="s">
        <v>72</v>
      </c>
      <c r="C98" s="349" t="s">
        <v>123</v>
      </c>
      <c r="D98" s="345" t="s">
        <v>130</v>
      </c>
      <c r="E98" s="351">
        <v>2009</v>
      </c>
      <c r="F98" s="41">
        <f>J98+K98+L98+M98+N98</f>
        <v>600000</v>
      </c>
      <c r="G98" s="223"/>
      <c r="H98" s="223"/>
      <c r="I98" s="200" t="s">
        <v>7</v>
      </c>
      <c r="J98" s="41">
        <v>0</v>
      </c>
      <c r="K98" s="41">
        <v>0</v>
      </c>
      <c r="L98" s="41">
        <v>600000</v>
      </c>
      <c r="M98" s="41">
        <v>0</v>
      </c>
      <c r="N98" s="41">
        <v>0</v>
      </c>
      <c r="O98" s="229"/>
      <c r="P98" s="69"/>
      <c r="Q98" s="67"/>
      <c r="R98" s="343" t="s">
        <v>124</v>
      </c>
      <c r="S98" s="148"/>
      <c r="T98" s="148"/>
    </row>
    <row r="99" spans="1:20" s="37" customFormat="1" ht="23.25" customHeight="1">
      <c r="A99" s="348"/>
      <c r="B99" s="350"/>
      <c r="C99" s="350"/>
      <c r="D99" s="346"/>
      <c r="E99" s="352"/>
      <c r="F99" s="68"/>
      <c r="G99" s="68"/>
      <c r="H99" s="68"/>
      <c r="I99" s="231" t="s">
        <v>88</v>
      </c>
      <c r="J99" s="117">
        <v>0</v>
      </c>
      <c r="K99" s="117">
        <v>0</v>
      </c>
      <c r="L99" s="117">
        <v>600000</v>
      </c>
      <c r="M99" s="341">
        <v>0</v>
      </c>
      <c r="N99" s="115">
        <v>0</v>
      </c>
      <c r="O99" s="229"/>
      <c r="P99" s="69"/>
      <c r="Q99" s="67"/>
      <c r="R99" s="344"/>
      <c r="S99" s="148"/>
      <c r="T99" s="148"/>
    </row>
    <row r="100" spans="1:20" ht="18" customHeight="1">
      <c r="A100" s="347" t="s">
        <v>69</v>
      </c>
      <c r="B100" s="349" t="s">
        <v>72</v>
      </c>
      <c r="C100" s="349" t="s">
        <v>73</v>
      </c>
      <c r="D100" s="345" t="s">
        <v>129</v>
      </c>
      <c r="E100" s="351">
        <v>2009</v>
      </c>
      <c r="F100" s="40">
        <f>J100+K100+L100+M100+N100</f>
        <v>1600000</v>
      </c>
      <c r="G100" s="40"/>
      <c r="H100" s="40"/>
      <c r="I100" s="200" t="s">
        <v>7</v>
      </c>
      <c r="J100" s="40">
        <v>0</v>
      </c>
      <c r="K100" s="40">
        <v>0</v>
      </c>
      <c r="L100" s="40">
        <f>L101+L115</f>
        <v>1600000</v>
      </c>
      <c r="M100" s="41">
        <v>0</v>
      </c>
      <c r="N100" s="41">
        <v>0</v>
      </c>
      <c r="O100" s="284">
        <v>0</v>
      </c>
      <c r="P100" s="42">
        <v>0</v>
      </c>
      <c r="R100" s="384" t="s">
        <v>61</v>
      </c>
      <c r="S100" s="148"/>
      <c r="T100" s="148"/>
    </row>
    <row r="101" spans="1:20" s="37" customFormat="1" ht="18.75" customHeight="1" thickBot="1">
      <c r="A101" s="364"/>
      <c r="B101" s="381"/>
      <c r="C101" s="381"/>
      <c r="D101" s="346"/>
      <c r="E101" s="352"/>
      <c r="F101" s="35"/>
      <c r="G101" s="35"/>
      <c r="H101" s="35"/>
      <c r="I101" s="231" t="s">
        <v>88</v>
      </c>
      <c r="J101" s="115">
        <f>J100*0.15</f>
        <v>0</v>
      </c>
      <c r="K101" s="115">
        <f aca="true" t="shared" si="13" ref="K101:P101">K100*0.15</f>
        <v>0</v>
      </c>
      <c r="L101" s="115">
        <v>800000</v>
      </c>
      <c r="M101" s="117">
        <f t="shared" si="13"/>
        <v>0</v>
      </c>
      <c r="N101" s="216">
        <f t="shared" si="13"/>
        <v>0</v>
      </c>
      <c r="O101" s="285">
        <f t="shared" si="13"/>
        <v>0</v>
      </c>
      <c r="P101" s="154">
        <f t="shared" si="13"/>
        <v>0</v>
      </c>
      <c r="Q101" s="45"/>
      <c r="R101" s="384"/>
      <c r="S101" s="148"/>
      <c r="T101" s="148"/>
    </row>
    <row r="102" spans="1:20" s="37" customFormat="1" ht="15.75" customHeight="1" thickBot="1" thickTop="1">
      <c r="A102" s="347" t="s">
        <v>122</v>
      </c>
      <c r="B102" s="349" t="s">
        <v>72</v>
      </c>
      <c r="C102" s="349" t="s">
        <v>73</v>
      </c>
      <c r="D102" s="345" t="s">
        <v>125</v>
      </c>
      <c r="E102" s="351">
        <v>2009</v>
      </c>
      <c r="F102" s="116">
        <f>J102+K102+L102+M102+N102</f>
        <v>650000</v>
      </c>
      <c r="G102" s="68"/>
      <c r="H102" s="68"/>
      <c r="I102" s="200" t="s">
        <v>7</v>
      </c>
      <c r="J102" s="116">
        <f>J103+J118</f>
        <v>0</v>
      </c>
      <c r="K102" s="116">
        <v>0</v>
      </c>
      <c r="L102" s="116">
        <f>L103+L117</f>
        <v>650000</v>
      </c>
      <c r="M102" s="116">
        <f>M103+M118</f>
        <v>0</v>
      </c>
      <c r="N102" s="342">
        <f>N103+N118</f>
        <v>0</v>
      </c>
      <c r="O102" s="67"/>
      <c r="P102" s="335"/>
      <c r="Q102" s="45"/>
      <c r="R102" s="384" t="s">
        <v>61</v>
      </c>
      <c r="S102" s="148"/>
      <c r="T102" s="148"/>
    </row>
    <row r="103" spans="1:20" s="37" customFormat="1" ht="15.75" customHeight="1" thickBot="1" thickTop="1">
      <c r="A103" s="365"/>
      <c r="B103" s="455"/>
      <c r="C103" s="455"/>
      <c r="D103" s="456"/>
      <c r="E103" s="457"/>
      <c r="F103" s="336"/>
      <c r="G103" s="336"/>
      <c r="H103" s="336"/>
      <c r="I103" s="231" t="s">
        <v>88</v>
      </c>
      <c r="J103" s="121">
        <v>0</v>
      </c>
      <c r="K103" s="121">
        <v>0</v>
      </c>
      <c r="L103" s="337">
        <v>325000</v>
      </c>
      <c r="M103" s="338">
        <v>0</v>
      </c>
      <c r="N103" s="121">
        <v>0</v>
      </c>
      <c r="O103" s="67"/>
      <c r="P103" s="335"/>
      <c r="Q103" s="45"/>
      <c r="R103" s="384"/>
      <c r="S103" s="148"/>
      <c r="T103" s="148"/>
    </row>
    <row r="104" spans="3:20" ht="14.25" thickBot="1" thickTop="1">
      <c r="C104" s="182"/>
      <c r="D104" s="180" t="s">
        <v>10</v>
      </c>
      <c r="E104" s="77"/>
      <c r="F104" s="78"/>
      <c r="G104" s="168"/>
      <c r="H104" s="130"/>
      <c r="I104" s="201"/>
      <c r="J104" s="49">
        <f aca="true" t="shared" si="14" ref="J104:P105">+J80+J88</f>
        <v>0</v>
      </c>
      <c r="K104" s="49">
        <f t="shared" si="14"/>
        <v>20000</v>
      </c>
      <c r="L104" s="130">
        <f>+L80+L88</f>
        <v>3650000</v>
      </c>
      <c r="M104" s="130">
        <f>+M80+M88</f>
        <v>0</v>
      </c>
      <c r="N104" s="80">
        <f t="shared" si="14"/>
        <v>0</v>
      </c>
      <c r="O104" s="79">
        <f t="shared" si="14"/>
        <v>0</v>
      </c>
      <c r="P104" s="80">
        <f t="shared" si="14"/>
        <v>0</v>
      </c>
      <c r="R104" s="85"/>
      <c r="S104" s="148"/>
      <c r="T104" s="148"/>
    </row>
    <row r="105" spans="3:20" ht="14.25" thickBot="1" thickTop="1">
      <c r="C105" s="182"/>
      <c r="D105" s="82" t="s">
        <v>85</v>
      </c>
      <c r="E105" s="85"/>
      <c r="F105" s="193"/>
      <c r="G105" s="194"/>
      <c r="H105" s="142"/>
      <c r="I105" s="85"/>
      <c r="J105" s="87">
        <f>+J81+J89</f>
        <v>0</v>
      </c>
      <c r="K105" s="87">
        <f>+K81+K89</f>
        <v>20000</v>
      </c>
      <c r="L105" s="142">
        <f t="shared" si="14"/>
        <v>2525000</v>
      </c>
      <c r="M105" s="142">
        <f t="shared" si="14"/>
        <v>0</v>
      </c>
      <c r="N105" s="88">
        <f t="shared" si="14"/>
        <v>0</v>
      </c>
      <c r="O105" s="79">
        <f t="shared" si="14"/>
        <v>0</v>
      </c>
      <c r="P105" s="80">
        <f t="shared" si="14"/>
        <v>0</v>
      </c>
      <c r="R105" s="53"/>
      <c r="S105" s="148"/>
      <c r="T105" s="148"/>
    </row>
    <row r="106" spans="3:20" ht="15" customHeight="1" thickTop="1">
      <c r="C106" s="51"/>
      <c r="D106" s="234" t="s">
        <v>96</v>
      </c>
      <c r="E106" s="53"/>
      <c r="F106" s="54"/>
      <c r="G106" s="53"/>
      <c r="H106" s="55"/>
      <c r="I106" s="53"/>
      <c r="J106" s="125">
        <f>J91+J95+J101+J103</f>
        <v>0</v>
      </c>
      <c r="K106" s="125">
        <f>K91+K95+K101+K103</f>
        <v>20000</v>
      </c>
      <c r="L106" s="125">
        <f>L91+L95+L101+L103+L99</f>
        <v>2525000</v>
      </c>
      <c r="M106" s="125">
        <f>M91+M95+M101+M103</f>
        <v>0</v>
      </c>
      <c r="N106" s="151">
        <f>N91+N95+N101+N103</f>
        <v>0</v>
      </c>
      <c r="O106" s="55"/>
      <c r="P106" s="55"/>
      <c r="R106" s="53"/>
      <c r="S106" s="148"/>
      <c r="T106" s="148"/>
    </row>
    <row r="107" spans="3:20" ht="12.75" hidden="1">
      <c r="C107" s="51"/>
      <c r="D107" s="225" t="s">
        <v>84</v>
      </c>
      <c r="E107" s="53"/>
      <c r="F107" s="54"/>
      <c r="G107" s="53"/>
      <c r="H107" s="55"/>
      <c r="I107" s="53"/>
      <c r="J107" s="235"/>
      <c r="K107" s="125"/>
      <c r="L107" s="125"/>
      <c r="M107" s="206"/>
      <c r="N107" s="151"/>
      <c r="O107" s="55"/>
      <c r="P107" s="55"/>
      <c r="R107" s="53"/>
      <c r="S107" s="148"/>
      <c r="T107" s="148"/>
    </row>
    <row r="108" spans="3:20" ht="13.5" thickBot="1">
      <c r="C108" s="51"/>
      <c r="D108" s="222" t="s">
        <v>83</v>
      </c>
      <c r="E108" s="70"/>
      <c r="F108" s="71"/>
      <c r="G108" s="70"/>
      <c r="H108" s="72"/>
      <c r="I108" s="70"/>
      <c r="J108" s="236">
        <f>J93+J97</f>
        <v>0</v>
      </c>
      <c r="K108" s="191">
        <f>K93+K97</f>
        <v>0</v>
      </c>
      <c r="L108" s="191">
        <f>L93+L97</f>
        <v>0</v>
      </c>
      <c r="M108" s="277">
        <f>M93+M97</f>
        <v>0</v>
      </c>
      <c r="N108" s="237">
        <f>N93+N97</f>
        <v>0</v>
      </c>
      <c r="O108" s="55"/>
      <c r="P108" s="55"/>
      <c r="R108" s="53"/>
      <c r="S108" s="148"/>
      <c r="T108" s="148"/>
    </row>
    <row r="109" spans="3:20" ht="14.25" thickBot="1" thickTop="1">
      <c r="C109" s="51"/>
      <c r="D109" s="52"/>
      <c r="E109" s="53"/>
      <c r="F109" s="54"/>
      <c r="G109" s="53"/>
      <c r="H109" s="55"/>
      <c r="I109" s="53"/>
      <c r="J109" s="55"/>
      <c r="K109" s="55"/>
      <c r="L109" s="55"/>
      <c r="M109" s="55"/>
      <c r="N109" s="55"/>
      <c r="O109" s="55"/>
      <c r="P109" s="55"/>
      <c r="S109" s="148"/>
      <c r="T109" s="148"/>
    </row>
    <row r="110" spans="3:20" ht="13.5" thickTop="1">
      <c r="C110" s="53"/>
      <c r="D110" s="56" t="s">
        <v>12</v>
      </c>
      <c r="E110" s="57"/>
      <c r="F110" s="58"/>
      <c r="G110" s="57"/>
      <c r="H110" s="59"/>
      <c r="I110" s="57"/>
      <c r="J110" s="60">
        <f aca="true" t="shared" si="15" ref="J110:P110">+J104-J105</f>
        <v>0</v>
      </c>
      <c r="K110" s="60">
        <f>+K104-K105</f>
        <v>0</v>
      </c>
      <c r="L110" s="133">
        <f>+L104-L105</f>
        <v>1125000</v>
      </c>
      <c r="M110" s="60">
        <f>+M104-M105</f>
        <v>0</v>
      </c>
      <c r="N110" s="62">
        <f t="shared" si="15"/>
        <v>0</v>
      </c>
      <c r="O110" s="279">
        <f t="shared" si="15"/>
        <v>0</v>
      </c>
      <c r="P110" s="62">
        <f t="shared" si="15"/>
        <v>0</v>
      </c>
      <c r="S110" s="148"/>
      <c r="T110" s="148"/>
    </row>
    <row r="111" spans="3:20" ht="12" customHeight="1">
      <c r="C111" s="53"/>
      <c r="D111" s="63" t="s">
        <v>13</v>
      </c>
      <c r="E111" s="53"/>
      <c r="F111" s="54"/>
      <c r="G111" s="53"/>
      <c r="H111" s="55"/>
      <c r="I111" s="53"/>
      <c r="J111" s="124"/>
      <c r="K111" s="32"/>
      <c r="L111" s="132"/>
      <c r="M111" s="124"/>
      <c r="N111" s="64"/>
      <c r="O111" s="280"/>
      <c r="P111" s="138"/>
      <c r="S111" s="148"/>
      <c r="T111" s="148"/>
    </row>
    <row r="112" spans="3:20" ht="12.75" customHeight="1" hidden="1">
      <c r="C112" s="53"/>
      <c r="D112" s="123" t="s">
        <v>43</v>
      </c>
      <c r="E112" s="53"/>
      <c r="F112" s="54"/>
      <c r="G112" s="53"/>
      <c r="H112" s="55"/>
      <c r="I112" s="53"/>
      <c r="J112" s="125">
        <f>J82-J83</f>
        <v>0</v>
      </c>
      <c r="K112" s="125">
        <f aca="true" t="shared" si="16" ref="K112:P112">K82-K83</f>
        <v>0</v>
      </c>
      <c r="L112" s="206">
        <f t="shared" si="16"/>
        <v>0</v>
      </c>
      <c r="M112" s="125">
        <f t="shared" si="16"/>
        <v>0</v>
      </c>
      <c r="N112" s="288">
        <f t="shared" si="16"/>
        <v>0</v>
      </c>
      <c r="O112" s="227">
        <f t="shared" si="16"/>
        <v>0</v>
      </c>
      <c r="P112" s="151">
        <f t="shared" si="16"/>
        <v>0</v>
      </c>
      <c r="S112" s="148"/>
      <c r="T112" s="148"/>
    </row>
    <row r="113" spans="3:20" ht="13.5" customHeight="1" hidden="1">
      <c r="C113" s="53"/>
      <c r="D113" s="123" t="s">
        <v>44</v>
      </c>
      <c r="E113" s="53"/>
      <c r="F113" s="54"/>
      <c r="G113" s="53"/>
      <c r="H113" s="55"/>
      <c r="I113" s="53"/>
      <c r="J113" s="125">
        <f>J84-J85</f>
        <v>0</v>
      </c>
      <c r="K113" s="125">
        <f aca="true" t="shared" si="17" ref="K113:P113">K84-K85</f>
        <v>0</v>
      </c>
      <c r="L113" s="206">
        <f t="shared" si="17"/>
        <v>0</v>
      </c>
      <c r="M113" s="125">
        <f t="shared" si="17"/>
        <v>0</v>
      </c>
      <c r="N113" s="288">
        <f t="shared" si="17"/>
        <v>0</v>
      </c>
      <c r="O113" s="227">
        <f t="shared" si="17"/>
        <v>0</v>
      </c>
      <c r="P113" s="151">
        <f t="shared" si="17"/>
        <v>0</v>
      </c>
      <c r="S113" s="148"/>
      <c r="T113" s="148"/>
    </row>
    <row r="114" spans="3:20" ht="13.5" customHeight="1" hidden="1">
      <c r="C114" s="53"/>
      <c r="D114" s="123" t="s">
        <v>45</v>
      </c>
      <c r="E114" s="53"/>
      <c r="F114" s="54"/>
      <c r="G114" s="53"/>
      <c r="H114" s="55"/>
      <c r="I114" s="53"/>
      <c r="J114" s="125">
        <f>J86-J87</f>
        <v>0</v>
      </c>
      <c r="K114" s="125">
        <f aca="true" t="shared" si="18" ref="K114:P114">K86-K87</f>
        <v>0</v>
      </c>
      <c r="L114" s="206">
        <f t="shared" si="18"/>
        <v>0</v>
      </c>
      <c r="M114" s="125">
        <f t="shared" si="18"/>
        <v>0</v>
      </c>
      <c r="N114" s="288">
        <f t="shared" si="18"/>
        <v>0</v>
      </c>
      <c r="O114" s="227">
        <f t="shared" si="18"/>
        <v>0</v>
      </c>
      <c r="P114" s="151">
        <f t="shared" si="18"/>
        <v>0</v>
      </c>
      <c r="S114" s="148"/>
      <c r="T114" s="148"/>
    </row>
    <row r="115" spans="3:20" s="37" customFormat="1" ht="12.75">
      <c r="C115" s="65"/>
      <c r="D115" s="123" t="s">
        <v>128</v>
      </c>
      <c r="E115" s="65"/>
      <c r="F115" s="67"/>
      <c r="G115" s="65"/>
      <c r="H115" s="67"/>
      <c r="I115" s="65"/>
      <c r="J115" s="125">
        <v>0</v>
      </c>
      <c r="K115" s="125">
        <v>0</v>
      </c>
      <c r="L115" s="125">
        <v>800000</v>
      </c>
      <c r="M115" s="125">
        <v>0</v>
      </c>
      <c r="N115" s="151">
        <f>N90-N91-N92-N93</f>
        <v>0</v>
      </c>
      <c r="O115" s="227">
        <f>O90-O91</f>
        <v>0</v>
      </c>
      <c r="P115" s="151">
        <f>P90-P91</f>
        <v>0</v>
      </c>
      <c r="S115" s="148"/>
      <c r="T115" s="148"/>
    </row>
    <row r="116" spans="3:20" s="37" customFormat="1" ht="12.75" customHeight="1" hidden="1">
      <c r="C116" s="65"/>
      <c r="D116" s="123" t="s">
        <v>44</v>
      </c>
      <c r="E116" s="65"/>
      <c r="F116" s="67"/>
      <c r="G116" s="65"/>
      <c r="H116" s="67"/>
      <c r="I116" s="65"/>
      <c r="J116" s="125">
        <v>0</v>
      </c>
      <c r="K116" s="125">
        <v>0</v>
      </c>
      <c r="L116" s="125">
        <v>0</v>
      </c>
      <c r="M116" s="125">
        <v>0</v>
      </c>
      <c r="N116" s="151">
        <v>0</v>
      </c>
      <c r="O116" s="227">
        <f>O94-O95</f>
        <v>0</v>
      </c>
      <c r="P116" s="151">
        <f>P94-P95</f>
        <v>0</v>
      </c>
      <c r="S116" s="148"/>
      <c r="T116" s="148"/>
    </row>
    <row r="117" spans="3:20" s="37" customFormat="1" ht="13.5" thickBot="1">
      <c r="C117" s="65"/>
      <c r="D117" s="123" t="s">
        <v>127</v>
      </c>
      <c r="E117" s="65"/>
      <c r="F117" s="67"/>
      <c r="G117" s="65"/>
      <c r="H117" s="67"/>
      <c r="I117" s="65"/>
      <c r="J117" s="125">
        <v>0</v>
      </c>
      <c r="K117" s="125">
        <f aca="true" t="shared" si="19" ref="K117:P117">K100-K101</f>
        <v>0</v>
      </c>
      <c r="L117" s="206">
        <v>325000</v>
      </c>
      <c r="M117" s="125">
        <f t="shared" si="19"/>
        <v>0</v>
      </c>
      <c r="N117" s="151">
        <f t="shared" si="19"/>
        <v>0</v>
      </c>
      <c r="O117" s="227">
        <f t="shared" si="19"/>
        <v>0</v>
      </c>
      <c r="P117" s="151">
        <f t="shared" si="19"/>
        <v>0</v>
      </c>
      <c r="S117" s="148"/>
      <c r="T117" s="148"/>
    </row>
    <row r="118" spans="3:20" ht="13.5" customHeight="1" hidden="1" thickBot="1">
      <c r="C118" s="53"/>
      <c r="D118" s="334" t="s">
        <v>121</v>
      </c>
      <c r="E118" s="70"/>
      <c r="F118" s="71"/>
      <c r="G118" s="70"/>
      <c r="H118" s="72"/>
      <c r="I118" s="70"/>
      <c r="J118" s="242">
        <v>0</v>
      </c>
      <c r="K118" s="242">
        <v>0</v>
      </c>
      <c r="L118" s="303">
        <v>0</v>
      </c>
      <c r="M118" s="242">
        <v>0</v>
      </c>
      <c r="N118" s="243">
        <v>0</v>
      </c>
      <c r="O118" s="281"/>
      <c r="P118" s="75"/>
      <c r="S118" s="148"/>
      <c r="T118" s="148"/>
    </row>
    <row r="119" spans="3:20" ht="14.25" thickBot="1" thickTop="1">
      <c r="C119" s="53"/>
      <c r="D119" s="76" t="s">
        <v>15</v>
      </c>
      <c r="E119" s="77"/>
      <c r="F119" s="78"/>
      <c r="G119" s="77"/>
      <c r="H119" s="79"/>
      <c r="I119" s="77"/>
      <c r="J119" s="49">
        <f aca="true" t="shared" si="20" ref="J119:P119">+J110-SUM(J112:J118)</f>
        <v>0</v>
      </c>
      <c r="K119" s="49">
        <f t="shared" si="20"/>
        <v>0</v>
      </c>
      <c r="L119" s="130">
        <f t="shared" si="20"/>
        <v>0</v>
      </c>
      <c r="M119" s="49">
        <f t="shared" si="20"/>
        <v>0</v>
      </c>
      <c r="N119" s="80">
        <f t="shared" si="20"/>
        <v>0</v>
      </c>
      <c r="O119" s="228">
        <f t="shared" si="20"/>
        <v>0</v>
      </c>
      <c r="P119" s="80">
        <f t="shared" si="20"/>
        <v>0</v>
      </c>
      <c r="S119" s="148"/>
      <c r="T119" s="148"/>
    </row>
    <row r="120" spans="3:16" ht="30" customHeight="1" thickTop="1">
      <c r="C120" s="339" t="s">
        <v>116</v>
      </c>
      <c r="D120" s="325"/>
      <c r="E120" s="326"/>
      <c r="F120" s="327"/>
      <c r="G120" s="326"/>
      <c r="H120" s="328"/>
      <c r="I120" s="326"/>
      <c r="J120" s="328"/>
      <c r="K120" s="328"/>
      <c r="L120" s="328"/>
      <c r="M120" s="328"/>
      <c r="N120" s="55"/>
      <c r="O120" s="55"/>
      <c r="P120" s="55"/>
    </row>
    <row r="121" spans="3:18" ht="12.75">
      <c r="C121" s="53"/>
      <c r="D121" s="52"/>
      <c r="E121" s="53"/>
      <c r="F121" s="54"/>
      <c r="G121" s="53"/>
      <c r="H121" s="55"/>
      <c r="I121" s="53"/>
      <c r="J121" s="55"/>
      <c r="K121" s="55"/>
      <c r="L121" s="55"/>
      <c r="M121" s="55"/>
      <c r="N121" s="55"/>
      <c r="O121" s="55"/>
      <c r="P121" s="55"/>
      <c r="Q121" s="6"/>
      <c r="R121" s="6"/>
    </row>
    <row r="122" spans="3:16" ht="12.75">
      <c r="C122" s="53"/>
      <c r="D122" s="52"/>
      <c r="E122" s="53"/>
      <c r="F122" s="54"/>
      <c r="G122" s="53"/>
      <c r="H122" s="55"/>
      <c r="I122" s="53"/>
      <c r="J122" s="55"/>
      <c r="K122" s="55"/>
      <c r="L122" s="55"/>
      <c r="M122" s="55"/>
      <c r="N122" s="55"/>
      <c r="O122" s="55"/>
      <c r="P122" s="55"/>
    </row>
    <row r="123" spans="3:16" ht="12.75">
      <c r="C123" s="53"/>
      <c r="D123" s="52"/>
      <c r="E123" s="53"/>
      <c r="F123" s="54"/>
      <c r="G123" s="53"/>
      <c r="H123" s="55"/>
      <c r="I123" s="53"/>
      <c r="J123" s="55"/>
      <c r="K123" s="55"/>
      <c r="L123" s="170"/>
      <c r="M123" s="55"/>
      <c r="N123" s="55"/>
      <c r="O123" s="55"/>
      <c r="P123" s="55"/>
    </row>
    <row r="124" spans="3:16" ht="13.5" customHeight="1" thickBot="1">
      <c r="C124" s="53"/>
      <c r="D124" s="52"/>
      <c r="E124" s="53"/>
      <c r="F124" s="54"/>
      <c r="G124" s="53"/>
      <c r="H124" s="55"/>
      <c r="I124" s="53"/>
      <c r="J124" s="55"/>
      <c r="K124" s="55"/>
      <c r="L124" s="55"/>
      <c r="M124" s="55"/>
      <c r="N124" s="55"/>
      <c r="O124" s="7" t="s">
        <v>20</v>
      </c>
      <c r="P124" s="55"/>
    </row>
    <row r="125" spans="4:20" s="53" customFormat="1" ht="17.25" thickBot="1" thickTop="1">
      <c r="D125" s="185" t="s">
        <v>19</v>
      </c>
      <c r="E125" s="77"/>
      <c r="F125" s="78"/>
      <c r="G125" s="77"/>
      <c r="H125" s="79"/>
      <c r="I125" s="77"/>
      <c r="J125" s="50" t="s">
        <v>104</v>
      </c>
      <c r="K125" s="50">
        <v>2008</v>
      </c>
      <c r="L125" s="139">
        <f>+K125+1</f>
        <v>2009</v>
      </c>
      <c r="M125" s="139">
        <f>+L125+1</f>
        <v>2010</v>
      </c>
      <c r="N125" s="140">
        <f>+M125+1</f>
        <v>2011</v>
      </c>
      <c r="O125" s="292">
        <f>+N125+1</f>
        <v>2012</v>
      </c>
      <c r="P125" s="140">
        <f>+O125+1</f>
        <v>2013</v>
      </c>
      <c r="S125" s="149"/>
      <c r="T125" s="149"/>
    </row>
    <row r="126" spans="4:20" s="53" customFormat="1" ht="16.5" thickTop="1">
      <c r="D126" s="82" t="s">
        <v>29</v>
      </c>
      <c r="E126" s="83"/>
      <c r="F126" s="84"/>
      <c r="G126" s="85"/>
      <c r="H126" s="86"/>
      <c r="I126" s="244" t="s">
        <v>7</v>
      </c>
      <c r="J126" s="87">
        <f>+J20</f>
        <v>52000</v>
      </c>
      <c r="K126" s="87">
        <f>+K20</f>
        <v>101232</v>
      </c>
      <c r="L126" s="142">
        <f>+L20</f>
        <v>5253659</v>
      </c>
      <c r="M126" s="142">
        <f aca="true" t="shared" si="21" ref="L126:P127">+M20</f>
        <v>2145096</v>
      </c>
      <c r="N126" s="304">
        <f t="shared" si="21"/>
        <v>6000</v>
      </c>
      <c r="O126" s="293">
        <f t="shared" si="21"/>
        <v>0</v>
      </c>
      <c r="P126" s="47">
        <f>+P20</f>
        <v>0</v>
      </c>
      <c r="S126" s="149"/>
      <c r="T126" s="149"/>
    </row>
    <row r="127" spans="4:20" s="53" customFormat="1" ht="15" customHeight="1" thickBot="1">
      <c r="D127" s="63"/>
      <c r="F127" s="54"/>
      <c r="G127" s="70"/>
      <c r="H127" s="72"/>
      <c r="I127" s="248" t="s">
        <v>88</v>
      </c>
      <c r="J127" s="245">
        <f>+J21</f>
        <v>52000</v>
      </c>
      <c r="K127" s="245">
        <f>+K21</f>
        <v>68504</v>
      </c>
      <c r="L127" s="246">
        <f t="shared" si="21"/>
        <v>2320000</v>
      </c>
      <c r="M127" s="246">
        <f>+M21</f>
        <v>613614.4</v>
      </c>
      <c r="N127" s="305">
        <f t="shared" si="21"/>
        <v>900</v>
      </c>
      <c r="O127" s="294">
        <f t="shared" si="21"/>
        <v>0</v>
      </c>
      <c r="P127" s="141">
        <f t="shared" si="21"/>
        <v>0</v>
      </c>
      <c r="S127" s="149"/>
      <c r="T127" s="149"/>
    </row>
    <row r="128" spans="4:20" s="53" customFormat="1" ht="13.5" customHeight="1" thickTop="1">
      <c r="D128" s="63"/>
      <c r="F128" s="226"/>
      <c r="H128" s="55"/>
      <c r="I128" s="255" t="s">
        <v>91</v>
      </c>
      <c r="J128" s="116">
        <v>0</v>
      </c>
      <c r="K128" s="116">
        <v>0</v>
      </c>
      <c r="L128" s="137">
        <v>0</v>
      </c>
      <c r="M128" s="137">
        <v>0</v>
      </c>
      <c r="N128" s="306">
        <v>0</v>
      </c>
      <c r="O128" s="280"/>
      <c r="P128" s="64"/>
      <c r="S128" s="149"/>
      <c r="T128" s="149"/>
    </row>
    <row r="129" spans="4:20" s="53" customFormat="1" ht="13.5" customHeight="1">
      <c r="D129" s="63"/>
      <c r="F129" s="226"/>
      <c r="H129" s="55"/>
      <c r="I129" s="255" t="s">
        <v>92</v>
      </c>
      <c r="J129" s="116">
        <v>0</v>
      </c>
      <c r="K129" s="116">
        <v>0</v>
      </c>
      <c r="L129" s="137">
        <v>0</v>
      </c>
      <c r="M129" s="137">
        <v>0</v>
      </c>
      <c r="N129" s="306">
        <v>0</v>
      </c>
      <c r="O129" s="280"/>
      <c r="P129" s="64"/>
      <c r="S129" s="149"/>
      <c r="T129" s="149"/>
    </row>
    <row r="130" spans="4:20" s="53" customFormat="1" ht="13.5" customHeight="1" thickBot="1">
      <c r="D130" s="89"/>
      <c r="E130" s="70"/>
      <c r="F130" s="71"/>
      <c r="G130" s="70"/>
      <c r="H130" s="72"/>
      <c r="I130" s="256" t="s">
        <v>93</v>
      </c>
      <c r="J130" s="116">
        <f>J26+J28+J29+J30+J31</f>
        <v>0</v>
      </c>
      <c r="K130" s="116">
        <f>K26+K28+K29+K30+K31</f>
        <v>32728</v>
      </c>
      <c r="L130" s="116">
        <f>L26+L28+L29+L30+L31</f>
        <v>2933659</v>
      </c>
      <c r="M130" s="116">
        <f>M26+M28+M29+M30+M31</f>
        <v>1531481.6</v>
      </c>
      <c r="N130" s="243">
        <f>N26+N28+N29+N30+N31</f>
        <v>5100</v>
      </c>
      <c r="O130" s="280"/>
      <c r="P130" s="64"/>
      <c r="S130" s="149"/>
      <c r="T130" s="149"/>
    </row>
    <row r="131" spans="4:20" s="53" customFormat="1" ht="16.5" thickTop="1">
      <c r="D131" s="82" t="s">
        <v>21</v>
      </c>
      <c r="E131" s="83"/>
      <c r="F131" s="84"/>
      <c r="G131" s="85"/>
      <c r="H131" s="86"/>
      <c r="I131" s="244" t="s">
        <v>7</v>
      </c>
      <c r="J131" s="87">
        <f aca="true" t="shared" si="22" ref="J131:P132">+J56</f>
        <v>1300</v>
      </c>
      <c r="K131" s="87">
        <f>+K56</f>
        <v>0</v>
      </c>
      <c r="L131" s="142">
        <f t="shared" si="22"/>
        <v>800000</v>
      </c>
      <c r="M131" s="142">
        <f t="shared" si="22"/>
        <v>900000</v>
      </c>
      <c r="N131" s="304">
        <f t="shared" si="22"/>
        <v>598700</v>
      </c>
      <c r="O131" s="293">
        <f t="shared" si="22"/>
        <v>1000000</v>
      </c>
      <c r="P131" s="47">
        <f t="shared" si="22"/>
        <v>3200000</v>
      </c>
      <c r="S131" s="149"/>
      <c r="T131" s="149"/>
    </row>
    <row r="132" spans="4:20" s="53" customFormat="1" ht="13.5" customHeight="1" thickBot="1">
      <c r="D132" s="63" t="s">
        <v>30</v>
      </c>
      <c r="F132" s="54"/>
      <c r="G132" s="70"/>
      <c r="H132" s="72"/>
      <c r="I132" s="248" t="s">
        <v>88</v>
      </c>
      <c r="J132" s="245">
        <f>+J58</f>
        <v>0</v>
      </c>
      <c r="K132" s="245">
        <f>+K58</f>
        <v>0</v>
      </c>
      <c r="L132" s="245">
        <f>+L58</f>
        <v>800000</v>
      </c>
      <c r="M132" s="246">
        <f>+M58</f>
        <v>900000</v>
      </c>
      <c r="N132" s="305">
        <f>+N58</f>
        <v>598700</v>
      </c>
      <c r="O132" s="294">
        <f t="shared" si="22"/>
        <v>150000</v>
      </c>
      <c r="P132" s="141">
        <f t="shared" si="22"/>
        <v>480000</v>
      </c>
      <c r="S132" s="149"/>
      <c r="T132" s="149"/>
    </row>
    <row r="133" spans="4:20" s="53" customFormat="1" ht="12.75" customHeight="1" thickTop="1">
      <c r="D133" s="63"/>
      <c r="F133" s="226"/>
      <c r="H133" s="55"/>
      <c r="I133" s="255" t="s">
        <v>91</v>
      </c>
      <c r="J133" s="116">
        <f aca="true" t="shared" si="23" ref="J133:N134">J59</f>
        <v>0</v>
      </c>
      <c r="K133" s="116">
        <f t="shared" si="23"/>
        <v>0</v>
      </c>
      <c r="L133" s="116">
        <f t="shared" si="23"/>
        <v>0</v>
      </c>
      <c r="M133" s="137">
        <f>M59</f>
        <v>0</v>
      </c>
      <c r="N133" s="156">
        <f>N59</f>
        <v>0</v>
      </c>
      <c r="O133" s="280"/>
      <c r="P133" s="64"/>
      <c r="S133" s="149"/>
      <c r="T133" s="149"/>
    </row>
    <row r="134" spans="4:20" s="53" customFormat="1" ht="13.5" customHeight="1">
      <c r="D134" s="63"/>
      <c r="F134" s="226"/>
      <c r="H134" s="55"/>
      <c r="I134" s="255" t="s">
        <v>92</v>
      </c>
      <c r="J134" s="116">
        <f t="shared" si="23"/>
        <v>1300</v>
      </c>
      <c r="K134" s="116">
        <f t="shared" si="23"/>
        <v>0</v>
      </c>
      <c r="L134" s="116">
        <f t="shared" si="23"/>
        <v>0</v>
      </c>
      <c r="M134" s="137">
        <f t="shared" si="23"/>
        <v>0</v>
      </c>
      <c r="N134" s="156">
        <f t="shared" si="23"/>
        <v>0</v>
      </c>
      <c r="O134" s="280"/>
      <c r="P134" s="64"/>
      <c r="S134" s="149"/>
      <c r="T134" s="149"/>
    </row>
    <row r="135" spans="4:20" s="53" customFormat="1" ht="13.5" customHeight="1" thickBot="1">
      <c r="D135" s="89"/>
      <c r="E135" s="70"/>
      <c r="F135" s="71"/>
      <c r="G135" s="70"/>
      <c r="H135" s="72"/>
      <c r="I135" s="256" t="s">
        <v>93</v>
      </c>
      <c r="J135" s="116">
        <f>J64+J65+J66</f>
        <v>0</v>
      </c>
      <c r="K135" s="116">
        <f>K64+K65+K66</f>
        <v>0</v>
      </c>
      <c r="L135" s="116">
        <f>L64+L65+L66</f>
        <v>0</v>
      </c>
      <c r="M135" s="137">
        <f>M64+M65+M66</f>
        <v>0</v>
      </c>
      <c r="N135" s="243">
        <f>N64+N65+N66</f>
        <v>0</v>
      </c>
      <c r="O135" s="280"/>
      <c r="P135" s="64"/>
      <c r="S135" s="149"/>
      <c r="T135" s="149"/>
    </row>
    <row r="136" spans="4:20" s="53" customFormat="1" ht="16.5" thickTop="1">
      <c r="D136" s="82" t="s">
        <v>31</v>
      </c>
      <c r="E136" s="83"/>
      <c r="F136" s="84"/>
      <c r="G136" s="85"/>
      <c r="H136" s="86"/>
      <c r="I136" s="244" t="s">
        <v>7</v>
      </c>
      <c r="J136" s="87">
        <f>+J104</f>
        <v>0</v>
      </c>
      <c r="K136" s="87">
        <f>+K104</f>
        <v>20000</v>
      </c>
      <c r="L136" s="142">
        <f>+L104</f>
        <v>3650000</v>
      </c>
      <c r="M136" s="142">
        <f aca="true" t="shared" si="24" ref="M136:P137">+M104</f>
        <v>0</v>
      </c>
      <c r="N136" s="304">
        <f t="shared" si="24"/>
        <v>0</v>
      </c>
      <c r="O136" s="293">
        <f t="shared" si="24"/>
        <v>0</v>
      </c>
      <c r="P136" s="47">
        <f t="shared" si="24"/>
        <v>0</v>
      </c>
      <c r="S136" s="149"/>
      <c r="T136" s="149"/>
    </row>
    <row r="137" spans="4:20" s="53" customFormat="1" ht="13.5" customHeight="1" thickBot="1">
      <c r="D137" s="63"/>
      <c r="F137" s="54"/>
      <c r="G137" s="70"/>
      <c r="H137" s="72"/>
      <c r="I137" s="248" t="s">
        <v>88</v>
      </c>
      <c r="J137" s="245">
        <f aca="true" t="shared" si="25" ref="J137:N139">J106</f>
        <v>0</v>
      </c>
      <c r="K137" s="245">
        <f t="shared" si="25"/>
        <v>20000</v>
      </c>
      <c r="L137" s="245">
        <f t="shared" si="25"/>
        <v>2525000</v>
      </c>
      <c r="M137" s="246">
        <f t="shared" si="25"/>
        <v>0</v>
      </c>
      <c r="N137" s="247">
        <f t="shared" si="25"/>
        <v>0</v>
      </c>
      <c r="O137" s="294">
        <f t="shared" si="24"/>
        <v>0</v>
      </c>
      <c r="P137" s="141">
        <f t="shared" si="24"/>
        <v>0</v>
      </c>
      <c r="S137" s="149"/>
      <c r="T137" s="149"/>
    </row>
    <row r="138" spans="4:20" s="53" customFormat="1" ht="13.5" customHeight="1" thickTop="1">
      <c r="D138" s="63"/>
      <c r="F138" s="54"/>
      <c r="H138" s="55"/>
      <c r="I138" s="255" t="s">
        <v>91</v>
      </c>
      <c r="J138" s="116">
        <f t="shared" si="25"/>
        <v>0</v>
      </c>
      <c r="K138" s="116">
        <f t="shared" si="25"/>
        <v>0</v>
      </c>
      <c r="L138" s="116">
        <f t="shared" si="25"/>
        <v>0</v>
      </c>
      <c r="M138" s="137">
        <f t="shared" si="25"/>
        <v>0</v>
      </c>
      <c r="N138" s="156">
        <f t="shared" si="25"/>
        <v>0</v>
      </c>
      <c r="O138" s="55"/>
      <c r="P138" s="55"/>
      <c r="S138" s="149"/>
      <c r="T138" s="149"/>
    </row>
    <row r="139" spans="3:16" ht="12.75">
      <c r="C139" s="53"/>
      <c r="D139" s="63"/>
      <c r="E139" s="53"/>
      <c r="F139" s="54"/>
      <c r="G139" s="53"/>
      <c r="H139" s="55"/>
      <c r="I139" s="255" t="s">
        <v>92</v>
      </c>
      <c r="J139" s="116">
        <f t="shared" si="25"/>
        <v>0</v>
      </c>
      <c r="K139" s="116">
        <f t="shared" si="25"/>
        <v>0</v>
      </c>
      <c r="L139" s="116">
        <f t="shared" si="25"/>
        <v>0</v>
      </c>
      <c r="M139" s="137">
        <f>M108</f>
        <v>0</v>
      </c>
      <c r="N139" s="156">
        <f>N108</f>
        <v>0</v>
      </c>
      <c r="O139" s="55"/>
      <c r="P139" s="55"/>
    </row>
    <row r="140" spans="3:16" ht="13.5" thickBot="1">
      <c r="C140" s="53"/>
      <c r="D140" s="89"/>
      <c r="E140" s="70"/>
      <c r="F140" s="71"/>
      <c r="G140" s="70"/>
      <c r="H140" s="72"/>
      <c r="I140" s="256" t="s">
        <v>93</v>
      </c>
      <c r="J140" s="242">
        <f>J115+J116+J117</f>
        <v>0</v>
      </c>
      <c r="K140" s="242">
        <f>K115+K116+K117</f>
        <v>0</v>
      </c>
      <c r="L140" s="242">
        <f>L115+L116+L117</f>
        <v>1125000</v>
      </c>
      <c r="M140" s="303">
        <f>M115+M116+M117</f>
        <v>0</v>
      </c>
      <c r="N140" s="243">
        <f>N115+N116+N117</f>
        <v>0</v>
      </c>
      <c r="O140" s="55"/>
      <c r="P140" s="55"/>
    </row>
    <row r="141" spans="3:16" ht="18.75" thickTop="1">
      <c r="C141" s="53"/>
      <c r="D141" s="254" t="s">
        <v>89</v>
      </c>
      <c r="E141" s="53"/>
      <c r="F141" s="54"/>
      <c r="G141" s="53"/>
      <c r="H141" s="55"/>
      <c r="I141" s="53"/>
      <c r="J141" s="55"/>
      <c r="K141" s="55"/>
      <c r="L141" s="55"/>
      <c r="M141" s="55"/>
      <c r="N141" s="55"/>
      <c r="O141" s="55"/>
      <c r="P141" s="55"/>
    </row>
    <row r="142" spans="3:16" ht="12.75">
      <c r="C142" s="53"/>
      <c r="D142" s="52"/>
      <c r="E142" s="53"/>
      <c r="F142" s="54"/>
      <c r="G142" s="53"/>
      <c r="H142" s="55"/>
      <c r="I142" s="53"/>
      <c r="J142" s="55"/>
      <c r="K142" s="55"/>
      <c r="L142" s="55"/>
      <c r="M142" s="55"/>
      <c r="N142" s="55"/>
      <c r="O142" s="55"/>
      <c r="P142" s="55"/>
    </row>
    <row r="143" spans="3:16" ht="12.75">
      <c r="C143" s="53"/>
      <c r="D143" s="52"/>
      <c r="E143" s="53"/>
      <c r="F143" s="54"/>
      <c r="G143" s="53"/>
      <c r="H143" s="55"/>
      <c r="I143" s="53"/>
      <c r="J143" s="55"/>
      <c r="K143" s="55"/>
      <c r="L143" s="55"/>
      <c r="M143" s="55"/>
      <c r="N143" s="55"/>
      <c r="O143" s="55"/>
      <c r="P143" s="55"/>
    </row>
    <row r="144" spans="3:18" ht="13.5" thickBot="1">
      <c r="C144" s="53"/>
      <c r="D144" s="52"/>
      <c r="E144" s="53"/>
      <c r="F144" s="54"/>
      <c r="G144" s="53"/>
      <c r="H144" s="55"/>
      <c r="I144" s="53"/>
      <c r="J144" s="55"/>
      <c r="K144" s="55"/>
      <c r="L144" s="55"/>
      <c r="M144" s="55"/>
      <c r="N144" s="55"/>
      <c r="O144" s="55"/>
      <c r="P144" s="55"/>
      <c r="R144" s="3"/>
    </row>
    <row r="145" spans="3:16" ht="14.25" thickBot="1" thickTop="1">
      <c r="C145" s="53"/>
      <c r="D145" s="52"/>
      <c r="E145" s="53"/>
      <c r="F145" s="54"/>
      <c r="G145" s="53"/>
      <c r="H145" s="55"/>
      <c r="I145" s="53"/>
      <c r="J145" s="196" t="s">
        <v>104</v>
      </c>
      <c r="K145" s="50">
        <v>2008</v>
      </c>
      <c r="L145" s="139">
        <f>+K145+1</f>
        <v>2009</v>
      </c>
      <c r="M145" s="139">
        <f>+L145+1</f>
        <v>2010</v>
      </c>
      <c r="N145" s="140">
        <f>+M145+1</f>
        <v>2011</v>
      </c>
      <c r="O145" s="292">
        <f>+N145+1</f>
        <v>2012</v>
      </c>
      <c r="P145" s="140">
        <f>+O145+1</f>
        <v>2013</v>
      </c>
    </row>
    <row r="146" spans="3:20" s="96" customFormat="1" ht="16.5" thickTop="1">
      <c r="C146" s="90"/>
      <c r="D146" s="91"/>
      <c r="E146" s="92"/>
      <c r="F146" s="93"/>
      <c r="G146" s="92"/>
      <c r="H146" s="92"/>
      <c r="I146" s="93"/>
      <c r="J146" s="210"/>
      <c r="K146" s="210"/>
      <c r="L146" s="211"/>
      <c r="M146" s="211"/>
      <c r="N146" s="301"/>
      <c r="O146" s="295"/>
      <c r="P146" s="94"/>
      <c r="Q146" s="95"/>
      <c r="R146" s="95"/>
      <c r="S146" s="147"/>
      <c r="T146" s="147"/>
    </row>
    <row r="147" spans="3:20" s="23" customFormat="1" ht="16.5" customHeight="1">
      <c r="C147" s="97"/>
      <c r="D147" s="98" t="s">
        <v>22</v>
      </c>
      <c r="E147" s="97"/>
      <c r="F147" s="99"/>
      <c r="G147" s="97"/>
      <c r="H147" s="97"/>
      <c r="I147" s="99"/>
      <c r="J147" s="101">
        <f>+J126+J131+J136</f>
        <v>53300</v>
      </c>
      <c r="K147" s="101">
        <f>+K158+K163+K168</f>
        <v>121232</v>
      </c>
      <c r="L147" s="101">
        <f>+L158+L163+L168</f>
        <v>9703659</v>
      </c>
      <c r="M147" s="297">
        <f>+M158+M163+M168</f>
        <v>3045096</v>
      </c>
      <c r="N147" s="102">
        <f>+N158+N163+N168</f>
        <v>604700</v>
      </c>
      <c r="O147" s="100">
        <f>+O126+O131+O136</f>
        <v>1000000</v>
      </c>
      <c r="P147" s="102">
        <f>+P126+P131+P136</f>
        <v>3200000</v>
      </c>
      <c r="Q147" s="103"/>
      <c r="R147" s="103"/>
      <c r="S147" s="147"/>
      <c r="T147" s="147"/>
    </row>
    <row r="148" spans="3:20" s="109" customFormat="1" ht="16.5" customHeight="1">
      <c r="C148" s="104"/>
      <c r="D148" s="387" t="s">
        <v>94</v>
      </c>
      <c r="E148" s="388"/>
      <c r="F148" s="388"/>
      <c r="G148" s="388"/>
      <c r="H148" s="388"/>
      <c r="I148" s="389"/>
      <c r="J148" s="106">
        <f>J159+J160+J161+J164+J165+J166+J169+J170+J171</f>
        <v>53300</v>
      </c>
      <c r="K148" s="106">
        <f>K159+K160+K161+K164+K165+K166+K169+K170+K171</f>
        <v>88504</v>
      </c>
      <c r="L148" s="106">
        <f>L159+L160+L161+L164+L165+L166+L169+L170+L171</f>
        <v>5645000</v>
      </c>
      <c r="M148" s="298">
        <f>M159+M160+M161+M164+M165+M166+M169+M170+M171</f>
        <v>1513614.4</v>
      </c>
      <c r="N148" s="107">
        <f>N159+N160+N161+N164+N165+N166+N169+N170+N171</f>
        <v>599600</v>
      </c>
      <c r="O148" s="105">
        <f>+O127+O132+O137</f>
        <v>150000</v>
      </c>
      <c r="P148" s="107">
        <f>+P127+P132+P137</f>
        <v>480000</v>
      </c>
      <c r="Q148" s="108"/>
      <c r="R148" s="108"/>
      <c r="S148" s="152"/>
      <c r="T148" s="152"/>
    </row>
    <row r="149" spans="3:20" s="109" customFormat="1" ht="16.5" customHeight="1">
      <c r="C149" s="104"/>
      <c r="D149" s="390" t="s">
        <v>95</v>
      </c>
      <c r="E149" s="393"/>
      <c r="F149" s="393"/>
      <c r="G149" s="393"/>
      <c r="H149" s="393"/>
      <c r="I149" s="394"/>
      <c r="J149" s="249">
        <f>J159+J164+J169</f>
        <v>52000</v>
      </c>
      <c r="K149" s="249">
        <f>K159+K164+K169</f>
        <v>88504</v>
      </c>
      <c r="L149" s="249">
        <f>L159+L164+L169</f>
        <v>5645000</v>
      </c>
      <c r="M149" s="299">
        <f>M159+M164+M169</f>
        <v>1513614.4</v>
      </c>
      <c r="N149" s="250">
        <f>N159+N164+N169</f>
        <v>599600</v>
      </c>
      <c r="O149" s="105"/>
      <c r="P149" s="107"/>
      <c r="Q149" s="108"/>
      <c r="R149" s="108"/>
      <c r="S149" s="152"/>
      <c r="T149" s="152"/>
    </row>
    <row r="150" spans="3:20" s="109" customFormat="1" ht="16.5" customHeight="1" hidden="1">
      <c r="C150" s="104"/>
      <c r="D150" s="390" t="s">
        <v>80</v>
      </c>
      <c r="E150" s="391"/>
      <c r="F150" s="391"/>
      <c r="G150" s="391"/>
      <c r="H150" s="391"/>
      <c r="I150" s="392"/>
      <c r="J150" s="249"/>
      <c r="K150" s="249"/>
      <c r="L150" s="249"/>
      <c r="M150" s="299"/>
      <c r="N150" s="107"/>
      <c r="O150" s="105"/>
      <c r="P150" s="107"/>
      <c r="Q150" s="108"/>
      <c r="R150" s="108"/>
      <c r="S150" s="152"/>
      <c r="T150" s="152"/>
    </row>
    <row r="151" spans="3:20" s="109" customFormat="1" ht="16.5" customHeight="1">
      <c r="C151" s="104"/>
      <c r="D151" s="390" t="s">
        <v>86</v>
      </c>
      <c r="E151" s="393"/>
      <c r="F151" s="393"/>
      <c r="G151" s="393"/>
      <c r="H151" s="393"/>
      <c r="I151" s="394"/>
      <c r="J151" s="249">
        <f aca="true" t="shared" si="26" ref="J151:N152">J160+J165+J170</f>
        <v>0</v>
      </c>
      <c r="K151" s="249">
        <f t="shared" si="26"/>
        <v>0</v>
      </c>
      <c r="L151" s="249">
        <f t="shared" si="26"/>
        <v>0</v>
      </c>
      <c r="M151" s="299">
        <f t="shared" si="26"/>
        <v>0</v>
      </c>
      <c r="N151" s="250">
        <f t="shared" si="26"/>
        <v>0</v>
      </c>
      <c r="O151" s="105"/>
      <c r="P151" s="107"/>
      <c r="Q151" s="108"/>
      <c r="R151" s="108"/>
      <c r="S151" s="152"/>
      <c r="T151" s="152"/>
    </row>
    <row r="152" spans="3:20" s="109" customFormat="1" ht="16.5" customHeight="1">
      <c r="C152" s="104"/>
      <c r="D152" s="390" t="s">
        <v>87</v>
      </c>
      <c r="E152" s="393"/>
      <c r="F152" s="393"/>
      <c r="G152" s="393"/>
      <c r="H152" s="393"/>
      <c r="I152" s="394"/>
      <c r="J152" s="249">
        <f t="shared" si="26"/>
        <v>1300</v>
      </c>
      <c r="K152" s="249">
        <f t="shared" si="26"/>
        <v>0</v>
      </c>
      <c r="L152" s="249">
        <f t="shared" si="26"/>
        <v>0</v>
      </c>
      <c r="M152" s="299">
        <f>M161+M166+M171</f>
        <v>0</v>
      </c>
      <c r="N152" s="250">
        <f t="shared" si="26"/>
        <v>0</v>
      </c>
      <c r="O152" s="105"/>
      <c r="P152" s="107"/>
      <c r="Q152" s="108"/>
      <c r="R152" s="108"/>
      <c r="S152" s="152">
        <f>J152+K152+L152+M152+N152</f>
        <v>1300</v>
      </c>
      <c r="T152" s="152"/>
    </row>
    <row r="153" spans="3:21" s="109" customFormat="1" ht="16.5" customHeight="1">
      <c r="C153" s="104"/>
      <c r="D153" s="387" t="s">
        <v>97</v>
      </c>
      <c r="E153" s="388"/>
      <c r="F153" s="388"/>
      <c r="G153" s="388"/>
      <c r="H153" s="388"/>
      <c r="I153" s="389"/>
      <c r="J153" s="214">
        <f>+SUM(J26:J28)+SUM(J64:J66)+SUM(J112:J117)</f>
        <v>0</v>
      </c>
      <c r="K153" s="214">
        <f>+K162+K167+K172</f>
        <v>32728</v>
      </c>
      <c r="L153" s="214">
        <f>+L162+L167+L172</f>
        <v>4058659</v>
      </c>
      <c r="M153" s="300">
        <f>+M162+M167+M172</f>
        <v>1531481.6</v>
      </c>
      <c r="N153" s="215">
        <f>+N162+N167+N172</f>
        <v>5100</v>
      </c>
      <c r="O153" s="105">
        <f>+SUM(O26:O28)+SUM(O64:O66)+SUM(O112:O117)</f>
        <v>850000</v>
      </c>
      <c r="P153" s="107">
        <f>+SUM(P26:P28)+SUM(P64:P66)+SUM(P112:P117)</f>
        <v>2720000</v>
      </c>
      <c r="Q153" s="110"/>
      <c r="R153" s="110"/>
      <c r="S153" s="147"/>
      <c r="T153" s="152"/>
      <c r="U153" s="230">
        <f>J153+K153+L153+M153</f>
        <v>5622868.6</v>
      </c>
    </row>
    <row r="154" spans="3:20" s="23" customFormat="1" ht="16.5" customHeight="1" thickBot="1">
      <c r="C154" s="97"/>
      <c r="D154" s="111"/>
      <c r="E154" s="112"/>
      <c r="F154" s="113"/>
      <c r="G154" s="112"/>
      <c r="H154" s="112"/>
      <c r="I154" s="113"/>
      <c r="J154" s="212"/>
      <c r="K154" s="212"/>
      <c r="L154" s="213"/>
      <c r="M154" s="213"/>
      <c r="N154" s="302"/>
      <c r="O154" s="296"/>
      <c r="P154" s="114"/>
      <c r="Q154" s="97"/>
      <c r="R154" s="97"/>
      <c r="S154" s="147"/>
      <c r="T154" s="147"/>
    </row>
    <row r="155" spans="3:16" ht="13.5" thickTop="1">
      <c r="C155" s="53"/>
      <c r="D155" s="52"/>
      <c r="E155" s="53"/>
      <c r="F155" s="54"/>
      <c r="G155" s="53"/>
      <c r="H155" s="55"/>
      <c r="I155" s="53"/>
      <c r="J155" s="55"/>
      <c r="K155" s="55"/>
      <c r="L155" s="55"/>
      <c r="M155" s="55"/>
      <c r="N155" s="55"/>
      <c r="O155" s="55"/>
      <c r="P155" s="55"/>
    </row>
    <row r="156" spans="3:16" ht="12.75">
      <c r="C156" s="53"/>
      <c r="D156" s="52"/>
      <c r="E156" s="53"/>
      <c r="F156" s="54"/>
      <c r="G156" s="53"/>
      <c r="H156" s="55"/>
      <c r="I156" s="53"/>
      <c r="J156" s="55"/>
      <c r="K156" s="55"/>
      <c r="L156" s="55"/>
      <c r="M156" s="55"/>
      <c r="N156" s="55"/>
      <c r="O156" s="55"/>
      <c r="P156" s="55"/>
    </row>
    <row r="157" spans="3:16" ht="12.75">
      <c r="C157" s="53"/>
      <c r="D157" s="52"/>
      <c r="E157" s="53"/>
      <c r="F157" s="54"/>
      <c r="G157" s="53"/>
      <c r="H157" s="55"/>
      <c r="I157" s="189"/>
      <c r="J157" s="251">
        <v>2007</v>
      </c>
      <c r="K157" s="251">
        <v>2008</v>
      </c>
      <c r="L157" s="251">
        <v>2009</v>
      </c>
      <c r="M157" s="251">
        <v>2010</v>
      </c>
      <c r="N157" s="55">
        <v>2011</v>
      </c>
      <c r="O157" s="55"/>
      <c r="P157" s="55"/>
    </row>
    <row r="158" spans="3:16" ht="12.75">
      <c r="C158" s="53"/>
      <c r="D158" s="52"/>
      <c r="E158" s="53"/>
      <c r="F158" s="257" t="s">
        <v>98</v>
      </c>
      <c r="G158" s="53"/>
      <c r="H158" s="55"/>
      <c r="I158" s="251" t="s">
        <v>7</v>
      </c>
      <c r="J158" s="252">
        <v>52000</v>
      </c>
      <c r="K158" s="252">
        <v>101232</v>
      </c>
      <c r="L158" s="252">
        <v>5253659</v>
      </c>
      <c r="M158" s="252">
        <v>2145096</v>
      </c>
      <c r="N158" s="55">
        <v>6000</v>
      </c>
      <c r="O158" s="55"/>
      <c r="P158" s="55"/>
    </row>
    <row r="159" spans="3:16" ht="12.75">
      <c r="C159" s="53"/>
      <c r="D159" s="52"/>
      <c r="E159" s="53"/>
      <c r="F159" s="257" t="s">
        <v>99</v>
      </c>
      <c r="G159" s="53"/>
      <c r="H159" s="55"/>
      <c r="I159" s="258" t="s">
        <v>88</v>
      </c>
      <c r="J159" s="252">
        <v>52000</v>
      </c>
      <c r="K159" s="252">
        <v>68504</v>
      </c>
      <c r="L159" s="252">
        <v>2320000</v>
      </c>
      <c r="M159" s="252">
        <v>613614.4</v>
      </c>
      <c r="N159" s="55">
        <v>900</v>
      </c>
      <c r="O159" s="55"/>
      <c r="P159" s="55"/>
    </row>
    <row r="160" spans="3:16" ht="12.75">
      <c r="C160" s="53"/>
      <c r="D160" s="52"/>
      <c r="E160" s="53"/>
      <c r="F160" s="54"/>
      <c r="G160" s="53"/>
      <c r="H160" s="55"/>
      <c r="I160" s="259" t="s">
        <v>91</v>
      </c>
      <c r="J160" s="252">
        <v>0</v>
      </c>
      <c r="K160" s="252">
        <v>0</v>
      </c>
      <c r="L160" s="252">
        <v>0</v>
      </c>
      <c r="M160" s="252">
        <v>0</v>
      </c>
      <c r="N160" s="55">
        <v>0</v>
      </c>
      <c r="O160" s="55"/>
      <c r="P160" s="55"/>
    </row>
    <row r="161" spans="3:16" ht="12.75">
      <c r="C161" s="53"/>
      <c r="D161" s="52"/>
      <c r="E161" s="53"/>
      <c r="F161" s="54"/>
      <c r="G161" s="53"/>
      <c r="H161" s="55"/>
      <c r="I161" s="259" t="s">
        <v>92</v>
      </c>
      <c r="J161" s="252">
        <v>0</v>
      </c>
      <c r="K161" s="252">
        <v>0</v>
      </c>
      <c r="L161" s="252">
        <v>0</v>
      </c>
      <c r="M161" s="252">
        <v>0</v>
      </c>
      <c r="N161" s="55">
        <v>0</v>
      </c>
      <c r="O161" s="55"/>
      <c r="P161" s="55"/>
    </row>
    <row r="162" spans="9:14" ht="12.75">
      <c r="I162" s="259" t="s">
        <v>93</v>
      </c>
      <c r="J162" s="253">
        <v>0</v>
      </c>
      <c r="K162" s="253">
        <v>32728</v>
      </c>
      <c r="L162" s="253">
        <v>2933659</v>
      </c>
      <c r="M162" s="253">
        <v>1531481.6</v>
      </c>
      <c r="N162" s="1">
        <v>5100</v>
      </c>
    </row>
    <row r="163" spans="9:14" ht="12.75">
      <c r="I163" s="260" t="s">
        <v>7</v>
      </c>
      <c r="J163" s="253">
        <v>1300</v>
      </c>
      <c r="K163" s="253">
        <v>0</v>
      </c>
      <c r="L163" s="253">
        <v>800000</v>
      </c>
      <c r="M163" s="253">
        <v>900000</v>
      </c>
      <c r="N163" s="1">
        <v>598700</v>
      </c>
    </row>
    <row r="164" spans="9:14" ht="12.75">
      <c r="I164" s="258" t="s">
        <v>88</v>
      </c>
      <c r="J164" s="253">
        <v>0</v>
      </c>
      <c r="K164" s="253">
        <v>0</v>
      </c>
      <c r="L164" s="253">
        <v>800000</v>
      </c>
      <c r="M164" s="253">
        <v>900000</v>
      </c>
      <c r="N164" s="1">
        <v>598700</v>
      </c>
    </row>
    <row r="165" spans="9:14" ht="12.75">
      <c r="I165" s="259" t="s">
        <v>91</v>
      </c>
      <c r="J165" s="253">
        <v>0</v>
      </c>
      <c r="K165" s="253">
        <v>0</v>
      </c>
      <c r="L165" s="253">
        <v>0</v>
      </c>
      <c r="M165" s="253">
        <v>0</v>
      </c>
      <c r="N165" s="1">
        <v>0</v>
      </c>
    </row>
    <row r="166" spans="9:14" ht="12.75">
      <c r="I166" s="259" t="s">
        <v>92</v>
      </c>
      <c r="J166" s="253">
        <v>1300</v>
      </c>
      <c r="K166" s="253">
        <v>0</v>
      </c>
      <c r="L166" s="253">
        <v>0</v>
      </c>
      <c r="M166" s="253">
        <v>0</v>
      </c>
      <c r="N166" s="1">
        <v>0</v>
      </c>
    </row>
    <row r="167" spans="9:14" ht="12.75">
      <c r="I167" s="259" t="s">
        <v>93</v>
      </c>
      <c r="J167" s="253">
        <v>0</v>
      </c>
      <c r="K167" s="253">
        <v>0</v>
      </c>
      <c r="L167" s="253">
        <v>0</v>
      </c>
      <c r="M167" s="253">
        <v>0</v>
      </c>
      <c r="N167" s="1">
        <v>0</v>
      </c>
    </row>
    <row r="168" spans="9:14" ht="12.75">
      <c r="I168" s="260" t="s">
        <v>7</v>
      </c>
      <c r="J168" s="253">
        <v>0</v>
      </c>
      <c r="K168" s="253">
        <v>20000</v>
      </c>
      <c r="L168" s="253">
        <v>3650000</v>
      </c>
      <c r="M168" s="253">
        <v>0</v>
      </c>
      <c r="N168" s="1">
        <v>0</v>
      </c>
    </row>
    <row r="169" spans="9:14" ht="12.75">
      <c r="I169" s="258" t="s">
        <v>88</v>
      </c>
      <c r="J169" s="253">
        <v>0</v>
      </c>
      <c r="K169" s="253">
        <v>20000</v>
      </c>
      <c r="L169" s="253">
        <v>2525000</v>
      </c>
      <c r="M169" s="253">
        <v>0</v>
      </c>
      <c r="N169" s="1">
        <v>0</v>
      </c>
    </row>
    <row r="170" spans="9:14" ht="12.75">
      <c r="I170" s="259" t="s">
        <v>91</v>
      </c>
      <c r="J170" s="253">
        <v>0</v>
      </c>
      <c r="K170" s="253">
        <v>0</v>
      </c>
      <c r="L170" s="253">
        <v>0</v>
      </c>
      <c r="M170" s="253">
        <v>0</v>
      </c>
      <c r="N170" s="1">
        <v>0</v>
      </c>
    </row>
    <row r="171" spans="9:14" ht="12.75">
      <c r="I171" s="259" t="s">
        <v>92</v>
      </c>
      <c r="J171" s="253">
        <v>0</v>
      </c>
      <c r="K171" s="253">
        <v>0</v>
      </c>
      <c r="L171" s="253">
        <v>0</v>
      </c>
      <c r="M171" s="253">
        <v>0</v>
      </c>
      <c r="N171" s="1">
        <v>0</v>
      </c>
    </row>
    <row r="172" spans="9:14" ht="12.75">
      <c r="I172" s="259" t="s">
        <v>93</v>
      </c>
      <c r="J172" s="253">
        <v>0</v>
      </c>
      <c r="K172" s="253">
        <v>0</v>
      </c>
      <c r="L172" s="253">
        <v>1125000</v>
      </c>
      <c r="M172" s="253">
        <v>0</v>
      </c>
      <c r="N172" s="1">
        <v>0</v>
      </c>
    </row>
    <row r="174" spans="11:14" ht="12.75">
      <c r="K174" s="3">
        <f>K158+K163+K168</f>
        <v>121232</v>
      </c>
      <c r="L174" s="3">
        <f>L158+L163+L168</f>
        <v>9703659</v>
      </c>
      <c r="M174" s="3">
        <f>M158+M163+M168</f>
        <v>3045096</v>
      </c>
      <c r="N174" s="3">
        <f>N158+N163+N168</f>
        <v>604700</v>
      </c>
    </row>
  </sheetData>
  <sheetProtection password="99D7" sheet="1" objects="1" scenarios="1" selectLockedCells="1" selectUnlockedCells="1"/>
  <mergeCells count="140">
    <mergeCell ref="R102:R103"/>
    <mergeCell ref="A102:A103"/>
    <mergeCell ref="B102:B103"/>
    <mergeCell ref="C102:C103"/>
    <mergeCell ref="D102:D103"/>
    <mergeCell ref="E102:E103"/>
    <mergeCell ref="A14:A15"/>
    <mergeCell ref="A16:A17"/>
    <mergeCell ref="E14:E15"/>
    <mergeCell ref="R14:R15"/>
    <mergeCell ref="R16:R17"/>
    <mergeCell ref="B14:B15"/>
    <mergeCell ref="C14:C15"/>
    <mergeCell ref="B16:B17"/>
    <mergeCell ref="C16:C17"/>
    <mergeCell ref="D14:D15"/>
    <mergeCell ref="R100:R101"/>
    <mergeCell ref="A77:D77"/>
    <mergeCell ref="A7:D7"/>
    <mergeCell ref="A42:K42"/>
    <mergeCell ref="C71:K71"/>
    <mergeCell ref="A100:A101"/>
    <mergeCell ref="B100:B101"/>
    <mergeCell ref="C100:C101"/>
    <mergeCell ref="E100:E101"/>
    <mergeCell ref="R86:R87"/>
    <mergeCell ref="A88:A89"/>
    <mergeCell ref="B88:B89"/>
    <mergeCell ref="D88:D89"/>
    <mergeCell ref="E88:E89"/>
    <mergeCell ref="A86:A87"/>
    <mergeCell ref="B86:B87"/>
    <mergeCell ref="C86:C87"/>
    <mergeCell ref="E86:E87"/>
    <mergeCell ref="A82:A83"/>
    <mergeCell ref="B82:B83"/>
    <mergeCell ref="C82:C83"/>
    <mergeCell ref="E82:E83"/>
    <mergeCell ref="A84:A85"/>
    <mergeCell ref="B84:B85"/>
    <mergeCell ref="C84:C85"/>
    <mergeCell ref="E84:E85"/>
    <mergeCell ref="A78:A79"/>
    <mergeCell ref="B78:B79"/>
    <mergeCell ref="C78:C79"/>
    <mergeCell ref="B80:B81"/>
    <mergeCell ref="A90:A93"/>
    <mergeCell ref="R54:R55"/>
    <mergeCell ref="E74:I74"/>
    <mergeCell ref="E75:I75"/>
    <mergeCell ref="D78:D79"/>
    <mergeCell ref="J78:L78"/>
    <mergeCell ref="R78:R79"/>
    <mergeCell ref="E54:E55"/>
    <mergeCell ref="E80:E81"/>
    <mergeCell ref="R80:R81"/>
    <mergeCell ref="R43:R44"/>
    <mergeCell ref="R45:R46"/>
    <mergeCell ref="A47:A50"/>
    <mergeCell ref="A45:A46"/>
    <mergeCell ref="B45:B46"/>
    <mergeCell ref="C45:C46"/>
    <mergeCell ref="E45:E46"/>
    <mergeCell ref="B47:B50"/>
    <mergeCell ref="R47:R50"/>
    <mergeCell ref="E47:E50"/>
    <mergeCell ref="E12:E13"/>
    <mergeCell ref="R12:R13"/>
    <mergeCell ref="D16:D17"/>
    <mergeCell ref="E39:I39"/>
    <mergeCell ref="E16:E17"/>
    <mergeCell ref="D18:D19"/>
    <mergeCell ref="R18:R19"/>
    <mergeCell ref="E18:E19"/>
    <mergeCell ref="A12:A13"/>
    <mergeCell ref="B12:B13"/>
    <mergeCell ref="C12:C13"/>
    <mergeCell ref="D12:D13"/>
    <mergeCell ref="R8:R9"/>
    <mergeCell ref="A10:A11"/>
    <mergeCell ref="B10:B11"/>
    <mergeCell ref="C10:C11"/>
    <mergeCell ref="D10:D11"/>
    <mergeCell ref="E10:E11"/>
    <mergeCell ref="R10:R11"/>
    <mergeCell ref="J8:N8"/>
    <mergeCell ref="E4:I4"/>
    <mergeCell ref="E5:I5"/>
    <mergeCell ref="A8:A9"/>
    <mergeCell ref="B8:B9"/>
    <mergeCell ref="C8:C9"/>
    <mergeCell ref="D8:D9"/>
    <mergeCell ref="D94:D97"/>
    <mergeCell ref="D148:I148"/>
    <mergeCell ref="D150:I150"/>
    <mergeCell ref="D153:I153"/>
    <mergeCell ref="D149:I149"/>
    <mergeCell ref="D152:I152"/>
    <mergeCell ref="D151:I151"/>
    <mergeCell ref="D100:D101"/>
    <mergeCell ref="C90:C93"/>
    <mergeCell ref="B90:B93"/>
    <mergeCell ref="B54:B55"/>
    <mergeCell ref="C54:C55"/>
    <mergeCell ref="R51:R53"/>
    <mergeCell ref="R82:R83"/>
    <mergeCell ref="R84:R85"/>
    <mergeCell ref="R88:R89"/>
    <mergeCell ref="A94:A97"/>
    <mergeCell ref="A54:A55"/>
    <mergeCell ref="A80:A81"/>
    <mergeCell ref="R90:R93"/>
    <mergeCell ref="R94:R97"/>
    <mergeCell ref="E90:E93"/>
    <mergeCell ref="E94:E97"/>
    <mergeCell ref="C94:C97"/>
    <mergeCell ref="B94:B97"/>
    <mergeCell ref="D54:D55"/>
    <mergeCell ref="A18:A19"/>
    <mergeCell ref="D51:D53"/>
    <mergeCell ref="B18:B19"/>
    <mergeCell ref="C18:C19"/>
    <mergeCell ref="A51:A53"/>
    <mergeCell ref="B51:B53"/>
    <mergeCell ref="A43:A44"/>
    <mergeCell ref="B43:B44"/>
    <mergeCell ref="C43:C44"/>
    <mergeCell ref="D43:D44"/>
    <mergeCell ref="J43:N43"/>
    <mergeCell ref="E40:I40"/>
    <mergeCell ref="C47:C50"/>
    <mergeCell ref="C51:C53"/>
    <mergeCell ref="D47:D50"/>
    <mergeCell ref="E51:E53"/>
    <mergeCell ref="R98:R99"/>
    <mergeCell ref="D98:D99"/>
    <mergeCell ref="A98:A99"/>
    <mergeCell ref="B98:B99"/>
    <mergeCell ref="C98:C99"/>
    <mergeCell ref="E98:E99"/>
  </mergeCells>
  <printOptions/>
  <pageMargins left="0.31496062992125984" right="0.4724409448818898" top="1.3385826771653544" bottom="0.7874015748031497" header="0.7874015748031497" footer="0.5118110236220472"/>
  <pageSetup horizontalDpi="600" verticalDpi="600" orientation="landscape" paperSize="9" scale="80" r:id="rId1"/>
  <headerFooter alignWithMargins="0">
    <oddHeader>&amp;RZałącznik Nr 3
do Uchwały nr XVIII/177/2008
z dnia 14.11.2008 
&amp;P</oddHeader>
  </headerFooter>
  <rowBreaks count="3" manualBreakCount="3">
    <brk id="35" max="255" man="1"/>
    <brk id="70" max="255" man="1"/>
    <brk id="120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2008-11-14T09:45:08Z</cp:lastPrinted>
  <dcterms:created xsi:type="dcterms:W3CDTF">2007-06-14T18:52:20Z</dcterms:created>
  <dcterms:modified xsi:type="dcterms:W3CDTF">2008-11-19T13:05:06Z</dcterms:modified>
  <cp:category/>
  <cp:version/>
  <cp:contentType/>
  <cp:contentStatus/>
</cp:coreProperties>
</file>