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Dochody budżetu za 2010" sheetId="1" r:id="rId1"/>
  </sheets>
  <definedNames>
    <definedName name="_xlnm.Print_Area" localSheetId="0">'Dochody budżetu za 2010'!$A$1:$K$170</definedName>
  </definedNames>
  <calcPr fullCalcOnLoad="1"/>
</workbook>
</file>

<file path=xl/sharedStrings.xml><?xml version="1.0" encoding="utf-8"?>
<sst xmlns="http://schemas.openxmlformats.org/spreadsheetml/2006/main" count="390" uniqueCount="201">
  <si>
    <t>Dział</t>
  </si>
  <si>
    <t>Rozdział</t>
  </si>
  <si>
    <t>Paragraf</t>
  </si>
  <si>
    <t>Dochody planowane</t>
  </si>
  <si>
    <t xml:space="preserve">Dochody wykonane </t>
  </si>
  <si>
    <t>% wykonania</t>
  </si>
  <si>
    <t>010</t>
  </si>
  <si>
    <t>Źródło dochodów</t>
  </si>
  <si>
    <t>01095</t>
  </si>
  <si>
    <t>075</t>
  </si>
  <si>
    <t>058</t>
  </si>
  <si>
    <t>097</t>
  </si>
  <si>
    <t>091</t>
  </si>
  <si>
    <t>077</t>
  </si>
  <si>
    <t>069</t>
  </si>
  <si>
    <t>096</t>
  </si>
  <si>
    <t>092</t>
  </si>
  <si>
    <t>050</t>
  </si>
  <si>
    <t>036</t>
  </si>
  <si>
    <t>049</t>
  </si>
  <si>
    <t>041</t>
  </si>
  <si>
    <t>001</t>
  </si>
  <si>
    <t>002</t>
  </si>
  <si>
    <t>046</t>
  </si>
  <si>
    <t>048</t>
  </si>
  <si>
    <t>034</t>
  </si>
  <si>
    <t>032</t>
  </si>
  <si>
    <t>033</t>
  </si>
  <si>
    <t>035</t>
  </si>
  <si>
    <t>031</t>
  </si>
  <si>
    <t>083</t>
  </si>
  <si>
    <t>040</t>
  </si>
  <si>
    <t>środki pomocowe z UE</t>
  </si>
  <si>
    <t>70005</t>
  </si>
  <si>
    <t>wpływy ze sprzedaży składników majątkowych</t>
  </si>
  <si>
    <t>wpływy z różnych dochodów</t>
  </si>
  <si>
    <t>dotacje celowe na zadania zlecone /U.Wojewódzki/</t>
  </si>
  <si>
    <t>75023</t>
  </si>
  <si>
    <t>odsetki /od środków na rachunkach bankowych/</t>
  </si>
  <si>
    <t xml:space="preserve">dochody związ z realiz zadan z zakresu adm rządowej </t>
  </si>
  <si>
    <t>750</t>
  </si>
  <si>
    <t>dotacje celowe na zadania zlecone (rejestr wyborców)</t>
  </si>
  <si>
    <t>751</t>
  </si>
  <si>
    <t>754</t>
  </si>
  <si>
    <t>dotacje otrzymane z powiatu na zadania bieżące(OC)</t>
  </si>
  <si>
    <t>wpływy z karty podatkowej</t>
  </si>
  <si>
    <t>podatek rolny /os. prawne/</t>
  </si>
  <si>
    <t>podatek leśny /os. prawne/</t>
  </si>
  <si>
    <t>podatek od środków transportowych /os. prawne/</t>
  </si>
  <si>
    <t>wpływy z innych opłat lokalnych</t>
  </si>
  <si>
    <t>odsetki od nieterminowych wpłat podatków i opłat lokalnych</t>
  </si>
  <si>
    <t>podatek rolny /os. fizyczne/</t>
  </si>
  <si>
    <t>756</t>
  </si>
  <si>
    <t>podatek leśny /os. fizyczne/</t>
  </si>
  <si>
    <t>podatek od spadków i darowizn</t>
  </si>
  <si>
    <t>odsetki /od należności regulowanych po terminie-os. fizyczne/</t>
  </si>
  <si>
    <t>podatek od czynności cywilnoprawnych (os prawne)</t>
  </si>
  <si>
    <t>wpływy z różnych opłat</t>
  </si>
  <si>
    <t>różne opłaty /w tym eksploatacyjna/</t>
  </si>
  <si>
    <t>różne opłaty /za zezwolenia na handel alkoholem/</t>
  </si>
  <si>
    <t>część oświatowa subwencji ogólnej</t>
  </si>
  <si>
    <t>część wyrównawcza subwencji ogólnej</t>
  </si>
  <si>
    <t>758</t>
  </si>
  <si>
    <t>75814</t>
  </si>
  <si>
    <t>801</t>
  </si>
  <si>
    <t>80104</t>
  </si>
  <si>
    <t>wpływy z usług</t>
  </si>
  <si>
    <t>różne opłaty</t>
  </si>
  <si>
    <t>pozostałe odsetki</t>
  </si>
  <si>
    <t>852</t>
  </si>
  <si>
    <t>85212</t>
  </si>
  <si>
    <t>dotacje celowe na zadania zlecone /świadczenia rodzinne/</t>
  </si>
  <si>
    <t>85213</t>
  </si>
  <si>
    <t>dotacje celowe na zadania zlecone /skł. ubezp. zdrow. ..../</t>
  </si>
  <si>
    <t>dotacje celowe na zadania własne/skł. ubezp. zdrow. ..../</t>
  </si>
  <si>
    <t>85214</t>
  </si>
  <si>
    <t>dotacje celowe na zadania własne /zasiłki i skł. ubezp. społ./</t>
  </si>
  <si>
    <t>85216</t>
  </si>
  <si>
    <t>85219</t>
  </si>
  <si>
    <t>dotacje celowe na zadania własne /OPS/</t>
  </si>
  <si>
    <t>85295</t>
  </si>
  <si>
    <t>dotacje celowe na zadania zlecone /pomoc powodzianom rolnikom/</t>
  </si>
  <si>
    <t>dotacje celowe na zadania własne /dożywianie uczniów/</t>
  </si>
  <si>
    <t>854</t>
  </si>
  <si>
    <t>dotacje celowe na zadania własne /pomoc dla uczniów/</t>
  </si>
  <si>
    <t>900</t>
  </si>
  <si>
    <t>wpływy z opłat produktowych</t>
  </si>
  <si>
    <t>926</t>
  </si>
  <si>
    <t>bieżące</t>
  </si>
  <si>
    <t>majątkowe</t>
  </si>
  <si>
    <t xml:space="preserve">Razem </t>
  </si>
  <si>
    <t>wpływy z innych opłat lokalnych …</t>
  </si>
  <si>
    <t>700</t>
  </si>
  <si>
    <t>ROLNICTWO I ŁOWIECTWO</t>
  </si>
  <si>
    <t>GOSPODARKA MIESZKANIOWA</t>
  </si>
  <si>
    <t>ADMINISTRACJA PUBLICZNA</t>
  </si>
  <si>
    <t>URZĘDY NACZELNYCH ORGANÓW WŁADZY ........</t>
  </si>
  <si>
    <t>BEZPIECZEŃSTWO PUBLICZNE I OCHRONA P.POŻAROWA</t>
  </si>
  <si>
    <t>DOCHODY OD OSÓB PRAWNYCH,OD OSÓB FIZYCZNYCH  I ...</t>
  </si>
  <si>
    <t>RÓŻNE ROZLICZENIA</t>
  </si>
  <si>
    <t>OŚWIATA I WYCHOWANIE</t>
  </si>
  <si>
    <t>POMOC SPOŁECZNA</t>
  </si>
  <si>
    <t>EDUKACYJNA OPIEKA WYCHOWAWCZA</t>
  </si>
  <si>
    <t>GOSPODARKA KOMUNALNA I OCHRONA ŚRODOWISKA</t>
  </si>
  <si>
    <t>KULTURA FIZYCZNA I SPORT</t>
  </si>
  <si>
    <t xml:space="preserve">dochody j.s.t zw. z realizacją zadań z zakresu adm. rządowej </t>
  </si>
  <si>
    <t>otrzymane spadki,zapisyi darowizny w postaci pieniężnej</t>
  </si>
  <si>
    <t>wpływy z opłaty skarbowej</t>
  </si>
  <si>
    <t>podatek dochodowy od osób fizycznych</t>
  </si>
  <si>
    <t>podatek dochodowy od osób prawnych</t>
  </si>
  <si>
    <t>podatek od środków transportowych</t>
  </si>
  <si>
    <t>podatek od nieruchomości</t>
  </si>
  <si>
    <t>podatek od czynności cywilnoprawnych</t>
  </si>
  <si>
    <t>240</t>
  </si>
  <si>
    <t>wpływy do budżetu nadwyżki dochodów własnych</t>
  </si>
  <si>
    <t>dotacja celowa na zadania zlecone</t>
  </si>
  <si>
    <t>620</t>
  </si>
  <si>
    <t>grzywny i kary pieniężne</t>
  </si>
  <si>
    <t>wpływy z róznych dochodów</t>
  </si>
  <si>
    <t>098</t>
  </si>
  <si>
    <t>90002</t>
  </si>
  <si>
    <t>244</t>
  </si>
  <si>
    <t>90095</t>
  </si>
  <si>
    <t>232</t>
  </si>
  <si>
    <t>str 2</t>
  </si>
  <si>
    <t>str 3</t>
  </si>
  <si>
    <t>str 4</t>
  </si>
  <si>
    <t>wpływy ze zwrotów wypłaconych świadczeń</t>
  </si>
  <si>
    <t>w tym:</t>
  </si>
  <si>
    <t>dochody własne</t>
  </si>
  <si>
    <t>subwencje</t>
  </si>
  <si>
    <t>dotacje</t>
  </si>
  <si>
    <t>dochody z najmu i dzierżawy składników majątkowych</t>
  </si>
  <si>
    <t>dotacje celowe otrzymane z powiatu na zadania bieżące …</t>
  </si>
  <si>
    <t>dotacje otrzymane z funduszy celowych na realizację zadań  …</t>
  </si>
  <si>
    <t>dotacje otrzymane z funduszy celowych na realizację zadań …</t>
  </si>
  <si>
    <t>dotacje celowe na zadania zlecone /akcyza dla rolników/</t>
  </si>
  <si>
    <t>dotacje celowe w ramach programów finansowanych z udziałem…</t>
  </si>
  <si>
    <t>80101</t>
  </si>
  <si>
    <t>203</t>
  </si>
  <si>
    <t xml:space="preserve">dotacje celowe na zadania własne </t>
  </si>
  <si>
    <t>752</t>
  </si>
  <si>
    <t>75212</t>
  </si>
  <si>
    <t>201</t>
  </si>
  <si>
    <t>OBRONA NARODOWA</t>
  </si>
  <si>
    <t>75601</t>
  </si>
  <si>
    <t>75618</t>
  </si>
  <si>
    <t>85415</t>
  </si>
  <si>
    <t>204</t>
  </si>
  <si>
    <t>92601</t>
  </si>
  <si>
    <t>dotacje celowe na zadania wlasne</t>
  </si>
  <si>
    <t xml:space="preserve">dotacje celowe na zadania zlecone </t>
  </si>
  <si>
    <t>85215</t>
  </si>
  <si>
    <t>dotacje celowe na zadania zlecone</t>
  </si>
  <si>
    <t>720</t>
  </si>
  <si>
    <t>INFORMATYKA</t>
  </si>
  <si>
    <t>72095</t>
  </si>
  <si>
    <t>200</t>
  </si>
  <si>
    <t>dotacje celowe na zadania własne</t>
  </si>
  <si>
    <t xml:space="preserve"> </t>
  </si>
  <si>
    <t>202</t>
  </si>
  <si>
    <t>75110</t>
  </si>
  <si>
    <t>85202</t>
  </si>
  <si>
    <t>85203</t>
  </si>
  <si>
    <t>odsetki /od należności regulowanych po terminie-os. Fizyczne/</t>
  </si>
  <si>
    <t>środki pomocnicze z UE</t>
  </si>
  <si>
    <t xml:space="preserve"> DOCHODY BUDŻETU ZA ROK 2016                                                                   I</t>
  </si>
  <si>
    <t>75095</t>
  </si>
  <si>
    <t>75815</t>
  </si>
  <si>
    <t>298</t>
  </si>
  <si>
    <t>wpływy do wyjaśnienia</t>
  </si>
  <si>
    <t>066</t>
  </si>
  <si>
    <t>opłaty za korzystanie z wychowania przedszkolnego</t>
  </si>
  <si>
    <t>85211</t>
  </si>
  <si>
    <t>206</t>
  </si>
  <si>
    <t>205</t>
  </si>
  <si>
    <t xml:space="preserve">dotacje celowe na zadania </t>
  </si>
  <si>
    <t>626</t>
  </si>
  <si>
    <t>90015</t>
  </si>
  <si>
    <t>90020</t>
  </si>
  <si>
    <t>056</t>
  </si>
  <si>
    <t>zaległości z podatków zniesionych</t>
  </si>
  <si>
    <t>231</t>
  </si>
  <si>
    <t>dotacje celowe otrzymane z gminy na zadania bieżące…</t>
  </si>
  <si>
    <t>600</t>
  </si>
  <si>
    <t>01008</t>
  </si>
  <si>
    <t>01010</t>
  </si>
  <si>
    <t>625</t>
  </si>
  <si>
    <t>TRANSPORT I ŁĄCZNOŚĆ</t>
  </si>
  <si>
    <t>60004</t>
  </si>
  <si>
    <t>60013</t>
  </si>
  <si>
    <t>663</t>
  </si>
  <si>
    <t>dotacje celowe otrzymane z samorządu województwa</t>
  </si>
  <si>
    <t>60014</t>
  </si>
  <si>
    <t>661</t>
  </si>
  <si>
    <t>dotacje celowe otrzymane z gminy na inwestycje …</t>
  </si>
  <si>
    <t>662</t>
  </si>
  <si>
    <t>dotacje celowe otrzymane z powiatu na inwestycje …</t>
  </si>
  <si>
    <t>60016</t>
  </si>
  <si>
    <t xml:space="preserve">grzywny i kary pieniężne </t>
  </si>
  <si>
    <t>OGÓŁEM 2016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</si>
</sst>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15]d\ mmmm\ 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1"/>
      <name val="Calibri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1" applyFont="1" applyAlignment="1">
      <alignment/>
      <protection/>
    </xf>
    <xf numFmtId="0" fontId="2" fillId="0" borderId="10" xfId="51" applyFont="1" applyBorder="1" applyAlignment="1">
      <alignment/>
      <protection/>
    </xf>
    <xf numFmtId="0" fontId="22" fillId="0" borderId="10" xfId="51" applyFont="1" applyBorder="1" applyAlignment="1">
      <alignment/>
      <protection/>
    </xf>
    <xf numFmtId="0" fontId="23" fillId="0" borderId="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49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vertical="center"/>
    </xf>
    <xf numFmtId="4" fontId="23" fillId="0" borderId="10" xfId="0" applyNumberFormat="1" applyFont="1" applyFill="1" applyBorder="1" applyAlignment="1">
      <alignment/>
    </xf>
    <xf numFmtId="4" fontId="24" fillId="0" borderId="11" xfId="0" applyNumberFormat="1" applyFont="1" applyBorder="1" applyAlignment="1">
      <alignment/>
    </xf>
    <xf numFmtId="49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3" fontId="23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3" fillId="33" borderId="0" xfId="0" applyFont="1" applyFill="1" applyAlignment="1">
      <alignment/>
    </xf>
    <xf numFmtId="0" fontId="4" fillId="0" borderId="10" xfId="51" applyFont="1" applyBorder="1" applyAlignment="1">
      <alignment/>
      <protection/>
    </xf>
    <xf numFmtId="3" fontId="22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49" fontId="23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left"/>
    </xf>
    <xf numFmtId="3" fontId="23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right"/>
    </xf>
    <xf numFmtId="0" fontId="23" fillId="0" borderId="15" xfId="0" applyFont="1" applyBorder="1" applyAlignment="1">
      <alignment horizontal="left"/>
    </xf>
    <xf numFmtId="3" fontId="23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23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view="pageBreakPreview" zoomScale="87" zoomScaleNormal="98" zoomScaleSheetLayoutView="87" zoomScalePageLayoutView="0" workbookViewId="0" topLeftCell="A150">
      <selection activeCell="N40" sqref="N40"/>
    </sheetView>
  </sheetViews>
  <sheetFormatPr defaultColWidth="9.140625" defaultRowHeight="15"/>
  <cols>
    <col min="1" max="1" width="5.8515625" style="12" customWidth="1"/>
    <col min="2" max="2" width="8.57421875" style="12" bestFit="1" customWidth="1"/>
    <col min="3" max="3" width="7.140625" style="27" customWidth="1"/>
    <col min="4" max="4" width="2.28125" style="12" customWidth="1"/>
    <col min="5" max="5" width="61.00390625" style="12" customWidth="1"/>
    <col min="6" max="6" width="16.57421875" style="12" customWidth="1"/>
    <col min="7" max="9" width="14.28125" style="12" customWidth="1"/>
    <col min="10" max="10" width="12.57421875" style="12" customWidth="1"/>
    <col min="11" max="11" width="5.140625" style="12" customWidth="1"/>
    <col min="12" max="12" width="19.7109375" style="15" customWidth="1"/>
    <col min="13" max="13" width="19.8515625" style="12" customWidth="1"/>
    <col min="14" max="16384" width="9.140625" style="12" customWidth="1"/>
  </cols>
  <sheetData>
    <row r="1" spans="1:10" ht="41.25" customHeight="1">
      <c r="A1" s="63" t="s">
        <v>166</v>
      </c>
      <c r="B1" s="64"/>
      <c r="C1" s="64"/>
      <c r="D1" s="64"/>
      <c r="E1" s="64"/>
      <c r="F1" s="64"/>
      <c r="G1" s="64"/>
      <c r="H1" s="64"/>
      <c r="I1" s="64"/>
      <c r="J1" s="65"/>
    </row>
    <row r="2" spans="1:11" ht="21" customHeight="1">
      <c r="A2" s="66" t="s">
        <v>0</v>
      </c>
      <c r="B2" s="66" t="s">
        <v>1</v>
      </c>
      <c r="C2" s="66" t="s">
        <v>2</v>
      </c>
      <c r="D2" s="66"/>
      <c r="E2" s="66" t="s">
        <v>7</v>
      </c>
      <c r="F2" s="66" t="s">
        <v>3</v>
      </c>
      <c r="G2" s="66"/>
      <c r="H2" s="66" t="s">
        <v>4</v>
      </c>
      <c r="I2" s="66"/>
      <c r="J2" s="67" t="s">
        <v>5</v>
      </c>
      <c r="K2" s="16"/>
    </row>
    <row r="3" spans="1:11" ht="18.75" customHeight="1">
      <c r="A3" s="66"/>
      <c r="B3" s="66"/>
      <c r="C3" s="66"/>
      <c r="D3" s="66"/>
      <c r="E3" s="66"/>
      <c r="F3" s="58" t="s">
        <v>88</v>
      </c>
      <c r="G3" s="58" t="s">
        <v>89</v>
      </c>
      <c r="H3" s="58" t="s">
        <v>88</v>
      </c>
      <c r="I3" s="58" t="s">
        <v>89</v>
      </c>
      <c r="J3" s="68"/>
      <c r="K3" s="16"/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6"/>
    </row>
    <row r="5" spans="1:13" ht="18.75" customHeight="1">
      <c r="A5" s="17" t="s">
        <v>6</v>
      </c>
      <c r="B5" s="18"/>
      <c r="C5" s="19"/>
      <c r="D5" s="11"/>
      <c r="E5" s="3" t="s">
        <v>93</v>
      </c>
      <c r="F5" s="6">
        <f>SUM(F6:F8)</f>
        <v>193704.3</v>
      </c>
      <c r="G5" s="6">
        <f>SUM(G6:G7)</f>
        <v>99393.47</v>
      </c>
      <c r="H5" s="6">
        <f>SUM(H6:H8)</f>
        <v>193693.7</v>
      </c>
      <c r="I5" s="6">
        <f>SUM(I6:I6)</f>
        <v>98228.47</v>
      </c>
      <c r="J5" s="6">
        <f>SUM(J6:J8)</f>
        <v>199.99452774151118</v>
      </c>
      <c r="L5" s="7">
        <f>F5+G5</f>
        <v>293097.77</v>
      </c>
      <c r="M5" s="7">
        <f>H5+I5</f>
        <v>291922.17000000004</v>
      </c>
    </row>
    <row r="6" spans="1:10" ht="15">
      <c r="A6" s="10" t="s">
        <v>6</v>
      </c>
      <c r="B6" s="10" t="s">
        <v>185</v>
      </c>
      <c r="C6" s="10" t="s">
        <v>177</v>
      </c>
      <c r="D6" s="11">
        <v>0</v>
      </c>
      <c r="E6" s="23" t="s">
        <v>137</v>
      </c>
      <c r="F6" s="5"/>
      <c r="G6" s="5">
        <v>98228.47</v>
      </c>
      <c r="H6" s="5"/>
      <c r="I6" s="5">
        <v>98228.47</v>
      </c>
      <c r="J6" s="21">
        <f>(H6+I6)/(F6+G6)*100</f>
        <v>100</v>
      </c>
    </row>
    <row r="7" spans="1:10" ht="15">
      <c r="A7" s="10" t="s">
        <v>6</v>
      </c>
      <c r="B7" s="10" t="s">
        <v>186</v>
      </c>
      <c r="C7" s="10" t="s">
        <v>187</v>
      </c>
      <c r="D7" s="11">
        <v>7</v>
      </c>
      <c r="E7" s="23" t="s">
        <v>137</v>
      </c>
      <c r="F7" s="5"/>
      <c r="G7" s="5">
        <v>1165</v>
      </c>
      <c r="H7" s="5"/>
      <c r="I7" s="5">
        <v>0</v>
      </c>
      <c r="J7" s="21">
        <f>(H7+I7)/(F7+G7)*100</f>
        <v>0</v>
      </c>
    </row>
    <row r="8" spans="1:10" ht="15">
      <c r="A8" s="10" t="s">
        <v>6</v>
      </c>
      <c r="B8" s="10" t="s">
        <v>8</v>
      </c>
      <c r="C8" s="10">
        <v>201</v>
      </c>
      <c r="D8" s="11">
        <v>0</v>
      </c>
      <c r="E8" s="20" t="s">
        <v>136</v>
      </c>
      <c r="F8" s="5">
        <v>193704.3</v>
      </c>
      <c r="G8" s="5"/>
      <c r="H8" s="5">
        <v>193693.7</v>
      </c>
      <c r="I8" s="5"/>
      <c r="J8" s="21">
        <f>(H8+I8)/(F8+G8)*100</f>
        <v>99.99452774151118</v>
      </c>
    </row>
    <row r="9" spans="1:10" ht="15">
      <c r="A9" s="32"/>
      <c r="B9" s="32"/>
      <c r="C9" s="32"/>
      <c r="D9" s="33"/>
      <c r="E9" s="34"/>
      <c r="F9" s="35"/>
      <c r="G9" s="35" t="s">
        <v>159</v>
      </c>
      <c r="H9" s="35"/>
      <c r="I9" s="35"/>
      <c r="J9" s="36"/>
    </row>
    <row r="10" spans="1:10" ht="15">
      <c r="A10" s="56" t="s">
        <v>184</v>
      </c>
      <c r="B10" s="10"/>
      <c r="C10" s="10"/>
      <c r="D10" s="11"/>
      <c r="E10" s="57" t="s">
        <v>188</v>
      </c>
      <c r="F10" s="13">
        <f>SUM(F12:F17)</f>
        <v>0</v>
      </c>
      <c r="G10" s="13">
        <f>SUM(G11:G17)</f>
        <v>1121750</v>
      </c>
      <c r="H10" s="13">
        <f>SUM(H11:H17)</f>
        <v>49551.21</v>
      </c>
      <c r="I10" s="13">
        <f>SUM(I11:I17)</f>
        <v>818692.8300000001</v>
      </c>
      <c r="J10" s="6">
        <f aca="true" t="shared" si="0" ref="J10:J16">(H10+I10)/(F10+G10)*100</f>
        <v>77.40085045687543</v>
      </c>
    </row>
    <row r="11" spans="1:10" ht="15">
      <c r="A11" s="10" t="s">
        <v>184</v>
      </c>
      <c r="B11" s="10" t="s">
        <v>189</v>
      </c>
      <c r="C11" s="10" t="s">
        <v>11</v>
      </c>
      <c r="D11" s="11">
        <v>0</v>
      </c>
      <c r="E11" s="23" t="s">
        <v>35</v>
      </c>
      <c r="F11" s="5">
        <v>0</v>
      </c>
      <c r="G11" s="5"/>
      <c r="H11" s="5">
        <v>21568.91</v>
      </c>
      <c r="I11" s="5"/>
      <c r="J11" s="21"/>
    </row>
    <row r="12" spans="1:10" ht="15">
      <c r="A12" s="10" t="s">
        <v>184</v>
      </c>
      <c r="B12" s="10" t="s">
        <v>189</v>
      </c>
      <c r="C12" s="10" t="s">
        <v>187</v>
      </c>
      <c r="D12" s="11">
        <v>7</v>
      </c>
      <c r="E12" s="23" t="s">
        <v>137</v>
      </c>
      <c r="F12" s="5"/>
      <c r="G12" s="5">
        <v>46750</v>
      </c>
      <c r="H12" s="5"/>
      <c r="I12" s="5">
        <v>0</v>
      </c>
      <c r="J12" s="21">
        <f t="shared" si="0"/>
        <v>0</v>
      </c>
    </row>
    <row r="13" spans="1:10" ht="15">
      <c r="A13" s="10" t="s">
        <v>184</v>
      </c>
      <c r="B13" s="10" t="s">
        <v>190</v>
      </c>
      <c r="C13" s="10" t="s">
        <v>191</v>
      </c>
      <c r="D13" s="11">
        <v>0</v>
      </c>
      <c r="E13" s="20" t="s">
        <v>192</v>
      </c>
      <c r="F13" s="5"/>
      <c r="G13" s="5">
        <v>875000</v>
      </c>
      <c r="H13" s="5"/>
      <c r="I13" s="5">
        <v>668364.77</v>
      </c>
      <c r="J13" s="21">
        <f t="shared" si="0"/>
        <v>76.38454514285714</v>
      </c>
    </row>
    <row r="14" spans="1:10" ht="15">
      <c r="A14" s="10" t="s">
        <v>184</v>
      </c>
      <c r="B14" s="10" t="s">
        <v>193</v>
      </c>
      <c r="C14" s="10" t="s">
        <v>194</v>
      </c>
      <c r="D14" s="11">
        <v>0</v>
      </c>
      <c r="E14" s="20" t="s">
        <v>195</v>
      </c>
      <c r="F14" s="5"/>
      <c r="G14" s="5">
        <v>0</v>
      </c>
      <c r="H14" s="5"/>
      <c r="I14" s="5">
        <v>150328.06</v>
      </c>
      <c r="J14" s="21"/>
    </row>
    <row r="15" spans="1:10" ht="15">
      <c r="A15" s="10" t="s">
        <v>184</v>
      </c>
      <c r="B15" s="10" t="s">
        <v>198</v>
      </c>
      <c r="C15" s="10" t="s">
        <v>11</v>
      </c>
      <c r="D15" s="11">
        <v>0</v>
      </c>
      <c r="E15" s="20" t="s">
        <v>35</v>
      </c>
      <c r="F15" s="5">
        <v>0</v>
      </c>
      <c r="G15" s="5"/>
      <c r="H15" s="5">
        <v>307.3</v>
      </c>
      <c r="I15" s="5"/>
      <c r="J15" s="21"/>
    </row>
    <row r="16" spans="1:10" ht="15">
      <c r="A16" s="10" t="s">
        <v>184</v>
      </c>
      <c r="B16" s="10" t="s">
        <v>193</v>
      </c>
      <c r="C16" s="10" t="s">
        <v>196</v>
      </c>
      <c r="D16" s="11">
        <v>0</v>
      </c>
      <c r="E16" s="20" t="s">
        <v>197</v>
      </c>
      <c r="F16" s="5"/>
      <c r="G16" s="5">
        <v>200000</v>
      </c>
      <c r="H16" s="5"/>
      <c r="I16" s="5">
        <v>0</v>
      </c>
      <c r="J16" s="21">
        <f t="shared" si="0"/>
        <v>0</v>
      </c>
    </row>
    <row r="17" spans="1:10" ht="15">
      <c r="A17" s="10" t="s">
        <v>184</v>
      </c>
      <c r="B17" s="10" t="s">
        <v>198</v>
      </c>
      <c r="C17" s="10" t="s">
        <v>10</v>
      </c>
      <c r="D17" s="11">
        <v>0</v>
      </c>
      <c r="E17" s="20" t="s">
        <v>199</v>
      </c>
      <c r="F17" s="5">
        <v>0</v>
      </c>
      <c r="G17" s="5"/>
      <c r="H17" s="5">
        <v>27675</v>
      </c>
      <c r="I17" s="5"/>
      <c r="J17" s="21"/>
    </row>
    <row r="18" spans="1:10" ht="15">
      <c r="A18" s="32"/>
      <c r="B18" s="32"/>
      <c r="C18" s="32"/>
      <c r="D18" s="33"/>
      <c r="E18" s="34"/>
      <c r="F18" s="35"/>
      <c r="G18" s="35"/>
      <c r="H18" s="35"/>
      <c r="I18" s="35"/>
      <c r="J18" s="36"/>
    </row>
    <row r="19" spans="1:13" ht="15.75">
      <c r="A19" s="9" t="s">
        <v>92</v>
      </c>
      <c r="B19" s="10"/>
      <c r="C19" s="10"/>
      <c r="D19" s="11"/>
      <c r="E19" s="2" t="s">
        <v>94</v>
      </c>
      <c r="F19" s="13">
        <f>SUM(F20:F26)</f>
        <v>120200</v>
      </c>
      <c r="G19" s="13">
        <f>SUM(G20:G26)</f>
        <v>3300000</v>
      </c>
      <c r="H19" s="13">
        <f>SUM(H20:H26)</f>
        <v>107340.23000000001</v>
      </c>
      <c r="I19" s="13">
        <f>SUM(I20:I26)</f>
        <v>4701270.859999999</v>
      </c>
      <c r="J19" s="6">
        <f>(H19+I19)/(F19+G19)*100</f>
        <v>140.59444155312553</v>
      </c>
      <c r="L19" s="7">
        <f>F19+G19</f>
        <v>3420200</v>
      </c>
      <c r="M19" s="7">
        <f>H19+I19</f>
        <v>4808611.09</v>
      </c>
    </row>
    <row r="20" spans="1:10" ht="15">
      <c r="A20" s="10">
        <v>700</v>
      </c>
      <c r="B20" s="10">
        <v>70005</v>
      </c>
      <c r="C20" s="10" t="s">
        <v>11</v>
      </c>
      <c r="D20" s="11">
        <v>0</v>
      </c>
      <c r="E20" s="20" t="s">
        <v>35</v>
      </c>
      <c r="F20" s="5">
        <v>10000</v>
      </c>
      <c r="G20" s="5"/>
      <c r="H20" s="5">
        <v>270.98</v>
      </c>
      <c r="I20" s="5"/>
      <c r="J20" s="21"/>
    </row>
    <row r="21" spans="1:10" ht="15">
      <c r="A21" s="10" t="s">
        <v>92</v>
      </c>
      <c r="B21" s="10" t="s">
        <v>33</v>
      </c>
      <c r="C21" s="10" t="s">
        <v>157</v>
      </c>
      <c r="D21" s="11">
        <v>7</v>
      </c>
      <c r="E21" s="20" t="s">
        <v>165</v>
      </c>
      <c r="F21" s="5">
        <v>0</v>
      </c>
      <c r="G21" s="5"/>
      <c r="H21" s="5">
        <v>23523.75</v>
      </c>
      <c r="I21" s="5"/>
      <c r="J21" s="21"/>
    </row>
    <row r="22" spans="1:10" ht="15">
      <c r="A22" s="10">
        <v>700</v>
      </c>
      <c r="B22" s="10">
        <v>70005</v>
      </c>
      <c r="C22" s="10" t="s">
        <v>16</v>
      </c>
      <c r="D22" s="11">
        <v>0</v>
      </c>
      <c r="E22" s="23" t="s">
        <v>68</v>
      </c>
      <c r="F22" s="5">
        <v>0</v>
      </c>
      <c r="G22" s="5"/>
      <c r="H22" s="5">
        <v>4377.46</v>
      </c>
      <c r="I22" s="5"/>
      <c r="J22" s="21"/>
    </row>
    <row r="23" spans="1:10" ht="15">
      <c r="A23" s="10">
        <v>700</v>
      </c>
      <c r="B23" s="10">
        <v>70005</v>
      </c>
      <c r="C23" s="10" t="s">
        <v>13</v>
      </c>
      <c r="D23" s="11">
        <v>0</v>
      </c>
      <c r="E23" s="20" t="s">
        <v>34</v>
      </c>
      <c r="F23" s="5"/>
      <c r="G23" s="5">
        <v>3300000</v>
      </c>
      <c r="H23" s="5"/>
      <c r="I23" s="5">
        <v>3300148.57</v>
      </c>
      <c r="J23" s="21">
        <f>(H23+I23)/(F23+G23)*100</f>
        <v>100.00450212121213</v>
      </c>
    </row>
    <row r="24" spans="1:10" ht="15">
      <c r="A24" s="10">
        <v>700</v>
      </c>
      <c r="B24" s="10">
        <v>70005</v>
      </c>
      <c r="C24" s="10" t="s">
        <v>9</v>
      </c>
      <c r="D24" s="11">
        <v>0</v>
      </c>
      <c r="E24" s="23" t="s">
        <v>132</v>
      </c>
      <c r="F24" s="5">
        <v>110000</v>
      </c>
      <c r="G24" s="5"/>
      <c r="H24" s="5">
        <v>79098.44</v>
      </c>
      <c r="I24" s="5"/>
      <c r="J24" s="21">
        <f>(H24+I24)/(F24+G24)*100</f>
        <v>71.90767272727273</v>
      </c>
    </row>
    <row r="25" spans="1:10" ht="15">
      <c r="A25" s="10" t="s">
        <v>92</v>
      </c>
      <c r="B25" s="10" t="s">
        <v>33</v>
      </c>
      <c r="C25" s="10" t="s">
        <v>116</v>
      </c>
      <c r="D25" s="11">
        <v>7</v>
      </c>
      <c r="E25" s="23" t="s">
        <v>137</v>
      </c>
      <c r="F25" s="5"/>
      <c r="G25" s="5">
        <v>0</v>
      </c>
      <c r="H25" s="5"/>
      <c r="I25" s="5">
        <v>1401122.29</v>
      </c>
      <c r="J25" s="21"/>
    </row>
    <row r="26" spans="1:10" ht="15">
      <c r="A26" s="10">
        <v>700</v>
      </c>
      <c r="B26" s="10">
        <v>70005</v>
      </c>
      <c r="C26" s="10" t="s">
        <v>14</v>
      </c>
      <c r="D26" s="11">
        <v>0</v>
      </c>
      <c r="E26" s="23" t="s">
        <v>57</v>
      </c>
      <c r="F26" s="5">
        <v>200</v>
      </c>
      <c r="G26" s="5"/>
      <c r="H26" s="5">
        <v>69.6</v>
      </c>
      <c r="I26" s="5"/>
      <c r="J26" s="21"/>
    </row>
    <row r="27" spans="1:10" ht="15">
      <c r="A27" s="32"/>
      <c r="B27" s="32"/>
      <c r="C27" s="32"/>
      <c r="D27" s="33"/>
      <c r="E27" s="34"/>
      <c r="F27" s="35"/>
      <c r="G27" s="35"/>
      <c r="H27" s="35"/>
      <c r="I27" s="35"/>
      <c r="J27" s="36"/>
    </row>
    <row r="28" spans="1:13" ht="15.75">
      <c r="A28" s="9" t="s">
        <v>154</v>
      </c>
      <c r="B28" s="10"/>
      <c r="C28" s="10"/>
      <c r="D28" s="11"/>
      <c r="E28" s="2" t="s">
        <v>155</v>
      </c>
      <c r="F28" s="13">
        <f>SUM(F29:F33)</f>
        <v>13800</v>
      </c>
      <c r="G28" s="13">
        <f>SUM(G29:G33)</f>
        <v>0</v>
      </c>
      <c r="H28" s="13">
        <f>SUM(H29:H33)</f>
        <v>27887.5</v>
      </c>
      <c r="I28" s="13">
        <f>SUM(I29:I33)</f>
        <v>218453.87</v>
      </c>
      <c r="J28" s="6">
        <f>(H28+I28)/(F28+G28)*100</f>
        <v>1785.0823913043478</v>
      </c>
      <c r="L28" s="7">
        <f>F28+G28</f>
        <v>13800</v>
      </c>
      <c r="M28" s="7">
        <f>H28+I28</f>
        <v>246341.37</v>
      </c>
    </row>
    <row r="29" spans="1:13" ht="15.75">
      <c r="A29" s="45" t="s">
        <v>154</v>
      </c>
      <c r="B29" s="10" t="s">
        <v>156</v>
      </c>
      <c r="C29" s="10" t="s">
        <v>157</v>
      </c>
      <c r="D29" s="11">
        <v>7</v>
      </c>
      <c r="E29" s="43" t="s">
        <v>32</v>
      </c>
      <c r="F29" s="5">
        <v>0</v>
      </c>
      <c r="G29" s="13"/>
      <c r="H29" s="5">
        <v>12020.9</v>
      </c>
      <c r="I29" s="13"/>
      <c r="J29" s="21"/>
      <c r="L29" s="7"/>
      <c r="M29" s="7"/>
    </row>
    <row r="30" spans="1:10" ht="15">
      <c r="A30" s="10" t="s">
        <v>154</v>
      </c>
      <c r="B30" s="10" t="s">
        <v>156</v>
      </c>
      <c r="C30" s="10" t="s">
        <v>157</v>
      </c>
      <c r="D30" s="11">
        <v>9</v>
      </c>
      <c r="E30" s="23" t="s">
        <v>32</v>
      </c>
      <c r="F30" s="5">
        <v>0</v>
      </c>
      <c r="G30" s="5"/>
      <c r="H30" s="5">
        <v>2121.35</v>
      </c>
      <c r="I30" s="5"/>
      <c r="J30" s="21"/>
    </row>
    <row r="31" spans="1:10" ht="15">
      <c r="A31" s="10" t="s">
        <v>154</v>
      </c>
      <c r="B31" s="10" t="s">
        <v>156</v>
      </c>
      <c r="C31" s="10" t="s">
        <v>11</v>
      </c>
      <c r="D31" s="11">
        <v>0</v>
      </c>
      <c r="E31" s="23" t="s">
        <v>35</v>
      </c>
      <c r="F31" s="5">
        <v>13800</v>
      </c>
      <c r="G31" s="5"/>
      <c r="H31" s="5">
        <v>13745.25</v>
      </c>
      <c r="I31" s="5"/>
      <c r="J31" s="21"/>
    </row>
    <row r="32" spans="1:10" ht="15">
      <c r="A32" s="10" t="s">
        <v>154</v>
      </c>
      <c r="B32" s="10" t="s">
        <v>156</v>
      </c>
      <c r="C32" s="10" t="s">
        <v>116</v>
      </c>
      <c r="D32" s="11">
        <v>7</v>
      </c>
      <c r="E32" s="23" t="s">
        <v>137</v>
      </c>
      <c r="F32" s="5"/>
      <c r="G32" s="5">
        <v>0</v>
      </c>
      <c r="H32" s="5"/>
      <c r="I32" s="5">
        <v>185685.79</v>
      </c>
      <c r="J32" s="21"/>
    </row>
    <row r="33" spans="1:10" ht="15">
      <c r="A33" s="10" t="s">
        <v>154</v>
      </c>
      <c r="B33" s="10" t="s">
        <v>156</v>
      </c>
      <c r="C33" s="10" t="s">
        <v>116</v>
      </c>
      <c r="D33" s="11">
        <v>9</v>
      </c>
      <c r="E33" s="20" t="s">
        <v>137</v>
      </c>
      <c r="F33" s="5"/>
      <c r="G33" s="5">
        <v>0</v>
      </c>
      <c r="H33" s="5"/>
      <c r="I33" s="5">
        <v>32768.08</v>
      </c>
      <c r="J33" s="21"/>
    </row>
    <row r="34" spans="1:10" ht="15">
      <c r="A34" s="32"/>
      <c r="B34" s="32"/>
      <c r="C34" s="32"/>
      <c r="D34" s="33"/>
      <c r="E34" s="34"/>
      <c r="F34" s="35"/>
      <c r="G34" s="35"/>
      <c r="H34" s="35"/>
      <c r="I34" s="35"/>
      <c r="J34" s="36"/>
    </row>
    <row r="35" spans="1:13" ht="15.75">
      <c r="A35" s="9" t="s">
        <v>40</v>
      </c>
      <c r="B35" s="10"/>
      <c r="C35" s="10"/>
      <c r="D35" s="11"/>
      <c r="E35" s="2" t="s">
        <v>95</v>
      </c>
      <c r="F35" s="13">
        <f>SUM(F36:F44)</f>
        <v>281749.11</v>
      </c>
      <c r="G35" s="13">
        <f>SUM(G36:G44)</f>
        <v>0</v>
      </c>
      <c r="H35" s="13">
        <f>SUM(H36:H44)</f>
        <v>347987.45999999996</v>
      </c>
      <c r="I35" s="13">
        <f>SUM(I36:I44)</f>
        <v>150585.49</v>
      </c>
      <c r="J35" s="6">
        <f>(H35+I35)/(F35+G35)*100</f>
        <v>176.95635311855997</v>
      </c>
      <c r="L35" s="7">
        <f>F35+G35</f>
        <v>281749.11</v>
      </c>
      <c r="M35" s="7">
        <f>H35+I35</f>
        <v>498572.94999999995</v>
      </c>
    </row>
    <row r="36" spans="1:13" ht="15.75">
      <c r="A36" s="45" t="s">
        <v>40</v>
      </c>
      <c r="B36" s="10" t="s">
        <v>37</v>
      </c>
      <c r="C36" s="10" t="s">
        <v>116</v>
      </c>
      <c r="D36" s="11">
        <v>7</v>
      </c>
      <c r="E36" s="43" t="s">
        <v>137</v>
      </c>
      <c r="F36" s="5"/>
      <c r="G36" s="5">
        <v>0</v>
      </c>
      <c r="H36" s="5"/>
      <c r="I36" s="5">
        <v>150585.49</v>
      </c>
      <c r="J36" s="21"/>
      <c r="L36" s="7"/>
      <c r="M36" s="7"/>
    </row>
    <row r="37" spans="1:10" ht="15">
      <c r="A37" s="10">
        <v>750</v>
      </c>
      <c r="B37" s="10">
        <v>75023</v>
      </c>
      <c r="C37" s="10">
        <v>236</v>
      </c>
      <c r="D37" s="11">
        <v>0</v>
      </c>
      <c r="E37" s="23" t="s">
        <v>105</v>
      </c>
      <c r="F37" s="5">
        <v>15</v>
      </c>
      <c r="G37" s="5"/>
      <c r="H37" s="5">
        <v>3.1</v>
      </c>
      <c r="I37" s="5"/>
      <c r="J37" s="21">
        <f>(H37+I37)/(F37+G37)*100</f>
        <v>20.666666666666668</v>
      </c>
    </row>
    <row r="38" spans="1:10" ht="15">
      <c r="A38" s="10">
        <v>750</v>
      </c>
      <c r="B38" s="10">
        <v>75023</v>
      </c>
      <c r="C38" s="10" t="s">
        <v>11</v>
      </c>
      <c r="D38" s="11">
        <v>0</v>
      </c>
      <c r="E38" s="23" t="s">
        <v>35</v>
      </c>
      <c r="F38" s="5">
        <v>1000</v>
      </c>
      <c r="G38" s="5"/>
      <c r="H38" s="5">
        <v>2237.7</v>
      </c>
      <c r="I38" s="5"/>
      <c r="J38" s="21">
        <f>(H38+I38)/(F38+G38)*100</f>
        <v>223.76999999999998</v>
      </c>
    </row>
    <row r="39" spans="1:10" ht="15">
      <c r="A39" s="10">
        <v>750</v>
      </c>
      <c r="B39" s="10" t="s">
        <v>37</v>
      </c>
      <c r="C39" s="10" t="s">
        <v>10</v>
      </c>
      <c r="D39" s="11">
        <v>0</v>
      </c>
      <c r="E39" s="20" t="s">
        <v>117</v>
      </c>
      <c r="F39" s="5">
        <v>0</v>
      </c>
      <c r="G39" s="5"/>
      <c r="H39" s="5">
        <v>38831.56</v>
      </c>
      <c r="I39" s="5"/>
      <c r="J39" s="21"/>
    </row>
    <row r="40" spans="1:10" ht="15">
      <c r="A40" s="10">
        <v>750</v>
      </c>
      <c r="B40" s="10">
        <v>75023</v>
      </c>
      <c r="C40" s="10" t="s">
        <v>14</v>
      </c>
      <c r="D40" s="11">
        <v>0</v>
      </c>
      <c r="E40" s="23" t="s">
        <v>57</v>
      </c>
      <c r="F40" s="5">
        <v>0</v>
      </c>
      <c r="G40" s="5"/>
      <c r="H40" s="5">
        <v>505.28</v>
      </c>
      <c r="I40" s="5"/>
      <c r="J40" s="21"/>
    </row>
    <row r="41" spans="1:10" ht="15">
      <c r="A41" s="10">
        <v>750</v>
      </c>
      <c r="B41" s="10">
        <v>75011</v>
      </c>
      <c r="C41" s="10">
        <v>201</v>
      </c>
      <c r="D41" s="11">
        <v>0</v>
      </c>
      <c r="E41" s="20" t="s">
        <v>36</v>
      </c>
      <c r="F41" s="5">
        <v>77734.11</v>
      </c>
      <c r="G41" s="5"/>
      <c r="H41" s="5">
        <v>77597.47</v>
      </c>
      <c r="I41" s="5"/>
      <c r="J41" s="21">
        <f>(H41+I41)/(F41+G41)*100</f>
        <v>99.82422131031024</v>
      </c>
    </row>
    <row r="42" spans="1:10" ht="15">
      <c r="A42" s="10" t="s">
        <v>40</v>
      </c>
      <c r="B42" s="10" t="s">
        <v>167</v>
      </c>
      <c r="C42" s="10" t="s">
        <v>11</v>
      </c>
      <c r="D42" s="11">
        <v>0</v>
      </c>
      <c r="E42" s="20" t="s">
        <v>35</v>
      </c>
      <c r="F42" s="5">
        <v>12500</v>
      </c>
      <c r="G42" s="5"/>
      <c r="H42" s="5">
        <v>12499.25</v>
      </c>
      <c r="I42" s="5"/>
      <c r="J42" s="21"/>
    </row>
    <row r="43" spans="1:10" ht="15">
      <c r="A43" s="10">
        <v>750</v>
      </c>
      <c r="B43" s="10">
        <v>75023</v>
      </c>
      <c r="C43" s="10" t="s">
        <v>16</v>
      </c>
      <c r="D43" s="11">
        <v>0</v>
      </c>
      <c r="E43" s="20" t="s">
        <v>38</v>
      </c>
      <c r="F43" s="5">
        <v>190000</v>
      </c>
      <c r="G43" s="5"/>
      <c r="H43" s="5">
        <v>216313.1</v>
      </c>
      <c r="I43" s="5"/>
      <c r="J43" s="21">
        <f>(H43+I43)/(F43+G43)*100</f>
        <v>113.849</v>
      </c>
    </row>
    <row r="44" spans="1:10" ht="15">
      <c r="A44" s="10" t="s">
        <v>40</v>
      </c>
      <c r="B44" s="10" t="s">
        <v>37</v>
      </c>
      <c r="C44" s="10" t="s">
        <v>15</v>
      </c>
      <c r="D44" s="11">
        <v>0</v>
      </c>
      <c r="E44" s="23" t="s">
        <v>106</v>
      </c>
      <c r="F44" s="5">
        <v>500</v>
      </c>
      <c r="G44" s="5"/>
      <c r="H44" s="5">
        <v>0</v>
      </c>
      <c r="I44" s="5"/>
      <c r="J44" s="21">
        <f>(H44+I44)/(F44+G44)*100</f>
        <v>0</v>
      </c>
    </row>
    <row r="45" spans="1:10" ht="15">
      <c r="A45" s="32"/>
      <c r="B45" s="32"/>
      <c r="C45" s="32"/>
      <c r="D45" s="33"/>
      <c r="E45" s="73"/>
      <c r="F45" s="35"/>
      <c r="G45" s="35"/>
      <c r="H45" s="35"/>
      <c r="I45" s="35"/>
      <c r="J45" s="74"/>
    </row>
    <row r="46" spans="1:11" ht="15">
      <c r="A46" s="32"/>
      <c r="B46" s="32"/>
      <c r="C46" s="32"/>
      <c r="D46" s="33"/>
      <c r="E46" s="34"/>
      <c r="F46" s="35"/>
      <c r="G46" s="35"/>
      <c r="H46" s="35"/>
      <c r="I46" s="35"/>
      <c r="J46" s="36"/>
      <c r="K46" s="12" t="s">
        <v>124</v>
      </c>
    </row>
    <row r="47" spans="1:13" ht="15.75">
      <c r="A47" s="9" t="s">
        <v>42</v>
      </c>
      <c r="B47" s="10"/>
      <c r="C47" s="10"/>
      <c r="D47" s="11"/>
      <c r="E47" s="2" t="s">
        <v>96</v>
      </c>
      <c r="F47" s="13">
        <f>SUM(F48:F49)</f>
        <v>12313</v>
      </c>
      <c r="G47" s="13">
        <v>0</v>
      </c>
      <c r="H47" s="13">
        <f>SUM(H48:H49)</f>
        <v>12284.810000000001</v>
      </c>
      <c r="I47" s="13">
        <v>0</v>
      </c>
      <c r="J47" s="6">
        <f>(H47+I47)/(F47+G47)*100</f>
        <v>99.77105498253879</v>
      </c>
      <c r="L47" s="7">
        <f>F47+G47</f>
        <v>12313</v>
      </c>
      <c r="M47" s="7">
        <f>H47+I47</f>
        <v>12284.810000000001</v>
      </c>
    </row>
    <row r="48" spans="1:10" ht="15">
      <c r="A48" s="10">
        <v>751</v>
      </c>
      <c r="B48" s="10">
        <v>75101</v>
      </c>
      <c r="C48" s="10">
        <v>201</v>
      </c>
      <c r="D48" s="11">
        <v>0</v>
      </c>
      <c r="E48" s="20" t="s">
        <v>41</v>
      </c>
      <c r="F48" s="5">
        <v>12068</v>
      </c>
      <c r="G48" s="5"/>
      <c r="H48" s="5">
        <v>12045.53</v>
      </c>
      <c r="I48" s="5"/>
      <c r="J48" s="21">
        <f>(H48+I48)/(F48+G48)*100</f>
        <v>99.81380510440836</v>
      </c>
    </row>
    <row r="49" spans="1:10" ht="15">
      <c r="A49" s="10" t="s">
        <v>42</v>
      </c>
      <c r="B49" s="10" t="s">
        <v>161</v>
      </c>
      <c r="C49" s="10" t="s">
        <v>143</v>
      </c>
      <c r="D49" s="11">
        <v>0</v>
      </c>
      <c r="E49" s="20" t="s">
        <v>153</v>
      </c>
      <c r="F49" s="5">
        <v>245</v>
      </c>
      <c r="G49" s="5"/>
      <c r="H49" s="5">
        <v>239.28</v>
      </c>
      <c r="I49" s="5"/>
      <c r="J49" s="21">
        <f>(H49+I49)/(F49+G49)*100</f>
        <v>97.66530612244898</v>
      </c>
    </row>
    <row r="50" spans="1:10" ht="15">
      <c r="A50" s="46"/>
      <c r="B50" s="46"/>
      <c r="C50" s="46"/>
      <c r="D50" s="47"/>
      <c r="E50" s="48"/>
      <c r="F50" s="55"/>
      <c r="G50" s="55"/>
      <c r="H50" s="55"/>
      <c r="I50" s="55"/>
      <c r="J50" s="49"/>
    </row>
    <row r="51" spans="1:10" ht="15.75">
      <c r="A51" s="9" t="s">
        <v>141</v>
      </c>
      <c r="B51" s="10"/>
      <c r="C51" s="10"/>
      <c r="D51" s="11"/>
      <c r="E51" s="44" t="s">
        <v>144</v>
      </c>
      <c r="F51" s="13">
        <f>SUM(F52)</f>
        <v>300</v>
      </c>
      <c r="G51" s="13">
        <f>SUM(G52)</f>
        <v>0</v>
      </c>
      <c r="H51" s="13">
        <f>SUM(H52)</f>
        <v>263.84</v>
      </c>
      <c r="I51" s="13">
        <f>SUM(I52)</f>
        <v>0</v>
      </c>
      <c r="J51" s="13">
        <f>SUM(J52)</f>
        <v>87.94666666666666</v>
      </c>
    </row>
    <row r="52" spans="1:10" ht="15">
      <c r="A52" s="10" t="s">
        <v>141</v>
      </c>
      <c r="B52" s="10" t="s">
        <v>142</v>
      </c>
      <c r="C52" s="10" t="s">
        <v>143</v>
      </c>
      <c r="D52" s="11">
        <v>0</v>
      </c>
      <c r="E52" s="20" t="s">
        <v>41</v>
      </c>
      <c r="F52" s="5">
        <v>300</v>
      </c>
      <c r="G52" s="5"/>
      <c r="H52" s="5">
        <v>263.84</v>
      </c>
      <c r="I52" s="5"/>
      <c r="J52" s="21">
        <f>(H52+I52)/(F52+G52)*100</f>
        <v>87.94666666666666</v>
      </c>
    </row>
    <row r="53" spans="1:10" ht="15">
      <c r="A53" s="32"/>
      <c r="B53" s="32"/>
      <c r="C53" s="32"/>
      <c r="D53" s="33"/>
      <c r="E53" s="34"/>
      <c r="F53" s="35"/>
      <c r="G53" s="35"/>
      <c r="H53" s="35"/>
      <c r="I53" s="35"/>
      <c r="J53" s="36"/>
    </row>
    <row r="54" spans="1:13" ht="15.75">
      <c r="A54" s="9" t="s">
        <v>43</v>
      </c>
      <c r="B54" s="10"/>
      <c r="C54" s="10"/>
      <c r="D54" s="11"/>
      <c r="E54" s="2" t="s">
        <v>97</v>
      </c>
      <c r="F54" s="13">
        <f>SUM(F55:F55)</f>
        <v>800</v>
      </c>
      <c r="G54" s="13">
        <f>SUM(G55:G55)</f>
        <v>0</v>
      </c>
      <c r="H54" s="13">
        <f>SUM(H55:H55)</f>
        <v>800</v>
      </c>
      <c r="I54" s="13">
        <f>SUM(I55:I55)</f>
        <v>0</v>
      </c>
      <c r="J54" s="6">
        <f>(H54+I54)/(F54+G54)*100</f>
        <v>100</v>
      </c>
      <c r="L54" s="7">
        <f>F54+G54</f>
        <v>800</v>
      </c>
      <c r="M54" s="7">
        <f>H54+I54</f>
        <v>800</v>
      </c>
    </row>
    <row r="55" spans="1:10" ht="15">
      <c r="A55" s="10">
        <v>754</v>
      </c>
      <c r="B55" s="10">
        <v>75414</v>
      </c>
      <c r="C55" s="10">
        <v>232</v>
      </c>
      <c r="D55" s="11">
        <v>0</v>
      </c>
      <c r="E55" s="23" t="s">
        <v>44</v>
      </c>
      <c r="F55" s="5">
        <v>800</v>
      </c>
      <c r="G55" s="5"/>
      <c r="H55" s="5">
        <v>800</v>
      </c>
      <c r="I55" s="5"/>
      <c r="J55" s="21">
        <f>(H55+I55)/(F55+G55)*100</f>
        <v>100</v>
      </c>
    </row>
    <row r="56" spans="1:10" ht="15">
      <c r="A56" s="32"/>
      <c r="B56" s="32"/>
      <c r="C56" s="32"/>
      <c r="D56" s="33"/>
      <c r="E56" s="34"/>
      <c r="F56" s="35"/>
      <c r="G56" s="35"/>
      <c r="H56" s="35"/>
      <c r="I56" s="35"/>
      <c r="J56" s="36"/>
    </row>
    <row r="57" spans="1:13" ht="15.75">
      <c r="A57" s="9" t="s">
        <v>52</v>
      </c>
      <c r="B57" s="10"/>
      <c r="C57" s="10"/>
      <c r="D57" s="11"/>
      <c r="E57" s="2" t="s">
        <v>98</v>
      </c>
      <c r="F57" s="13">
        <f>SUM(F58:F83)</f>
        <v>16259012.21</v>
      </c>
      <c r="G57" s="13">
        <v>0</v>
      </c>
      <c r="H57" s="13">
        <f>SUM(H58:H83)</f>
        <v>16267274.469999999</v>
      </c>
      <c r="I57" s="13">
        <v>0</v>
      </c>
      <c r="J57" s="6">
        <f>(H57+I57)/(F57+G57)*100</f>
        <v>100.05081649422046</v>
      </c>
      <c r="L57" s="7">
        <f>F57+G57</f>
        <v>16259012.21</v>
      </c>
      <c r="M57" s="7">
        <f>H57+I57</f>
        <v>16267274.469999999</v>
      </c>
    </row>
    <row r="58" spans="1:10" ht="15">
      <c r="A58" s="10">
        <v>756</v>
      </c>
      <c r="B58" s="10">
        <v>75616</v>
      </c>
      <c r="C58" s="10" t="s">
        <v>17</v>
      </c>
      <c r="D58" s="11">
        <v>0</v>
      </c>
      <c r="E58" s="20" t="s">
        <v>56</v>
      </c>
      <c r="F58" s="5">
        <v>300000</v>
      </c>
      <c r="G58" s="5"/>
      <c r="H58" s="5">
        <v>778002</v>
      </c>
      <c r="I58" s="5"/>
      <c r="J58" s="21">
        <f>(H58+I58)/(F58+G58)*100</f>
        <v>259.334</v>
      </c>
    </row>
    <row r="59" spans="1:10" ht="15">
      <c r="A59" s="10">
        <v>756</v>
      </c>
      <c r="B59" s="10">
        <v>75616</v>
      </c>
      <c r="C59" s="10" t="s">
        <v>14</v>
      </c>
      <c r="D59" s="11">
        <v>0</v>
      </c>
      <c r="E59" s="23" t="s">
        <v>57</v>
      </c>
      <c r="F59" s="5">
        <v>5000</v>
      </c>
      <c r="G59" s="5"/>
      <c r="H59" s="5">
        <v>7355.37</v>
      </c>
      <c r="I59" s="5"/>
      <c r="J59" s="21">
        <f>(H59+I59)/(F59+G59)*100</f>
        <v>147.1074</v>
      </c>
    </row>
    <row r="60" spans="1:10" ht="15">
      <c r="A60" s="10">
        <v>756</v>
      </c>
      <c r="B60" s="10">
        <v>75616</v>
      </c>
      <c r="C60" s="10" t="s">
        <v>12</v>
      </c>
      <c r="D60" s="11">
        <v>0</v>
      </c>
      <c r="E60" s="20" t="s">
        <v>55</v>
      </c>
      <c r="F60" s="5">
        <v>60000</v>
      </c>
      <c r="G60" s="5"/>
      <c r="H60" s="5">
        <v>70045.44</v>
      </c>
      <c r="I60" s="5"/>
      <c r="J60" s="21">
        <f aca="true" t="shared" si="1" ref="J60:J70">(H60+I60)/(F60+G60)*100</f>
        <v>116.7424</v>
      </c>
    </row>
    <row r="61" spans="1:10" ht="15">
      <c r="A61" s="10">
        <v>756</v>
      </c>
      <c r="B61" s="10">
        <v>75616</v>
      </c>
      <c r="C61" s="10" t="s">
        <v>18</v>
      </c>
      <c r="D61" s="11">
        <v>0</v>
      </c>
      <c r="E61" s="20" t="s">
        <v>54</v>
      </c>
      <c r="F61" s="5">
        <v>100000</v>
      </c>
      <c r="G61" s="5"/>
      <c r="H61" s="5">
        <v>65264.12</v>
      </c>
      <c r="I61" s="5"/>
      <c r="J61" s="21">
        <f t="shared" si="1"/>
        <v>65.26412</v>
      </c>
    </row>
    <row r="62" spans="1:10" ht="15">
      <c r="A62" s="10">
        <v>756</v>
      </c>
      <c r="B62" s="10">
        <v>75616</v>
      </c>
      <c r="C62" s="10" t="s">
        <v>19</v>
      </c>
      <c r="D62" s="11">
        <v>0</v>
      </c>
      <c r="E62" s="24" t="s">
        <v>91</v>
      </c>
      <c r="F62" s="5">
        <v>20000</v>
      </c>
      <c r="G62" s="5"/>
      <c r="H62" s="5">
        <v>14741.46</v>
      </c>
      <c r="I62" s="5"/>
      <c r="J62" s="21">
        <f t="shared" si="1"/>
        <v>73.7073</v>
      </c>
    </row>
    <row r="63" spans="1:10" ht="15">
      <c r="A63" s="10">
        <v>756</v>
      </c>
      <c r="B63" s="10">
        <v>75618</v>
      </c>
      <c r="C63" s="10" t="s">
        <v>20</v>
      </c>
      <c r="D63" s="11">
        <v>0</v>
      </c>
      <c r="E63" s="23" t="s">
        <v>107</v>
      </c>
      <c r="F63" s="5">
        <v>25000</v>
      </c>
      <c r="G63" s="5"/>
      <c r="H63" s="5">
        <v>30039.5</v>
      </c>
      <c r="I63" s="5"/>
      <c r="J63" s="21">
        <f t="shared" si="1"/>
        <v>120.15800000000002</v>
      </c>
    </row>
    <row r="64" spans="1:10" ht="15">
      <c r="A64" s="10">
        <v>756</v>
      </c>
      <c r="B64" s="10">
        <v>75621</v>
      </c>
      <c r="C64" s="10" t="s">
        <v>21</v>
      </c>
      <c r="D64" s="11">
        <v>0</v>
      </c>
      <c r="E64" s="23" t="s">
        <v>108</v>
      </c>
      <c r="F64" s="5">
        <v>8409953</v>
      </c>
      <c r="G64" s="5"/>
      <c r="H64" s="5">
        <v>8552780</v>
      </c>
      <c r="I64" s="5"/>
      <c r="J64" s="21">
        <f t="shared" si="1"/>
        <v>101.6983091344268</v>
      </c>
    </row>
    <row r="65" spans="1:10" ht="15">
      <c r="A65" s="10">
        <v>756</v>
      </c>
      <c r="B65" s="10">
        <v>75621</v>
      </c>
      <c r="C65" s="10" t="s">
        <v>22</v>
      </c>
      <c r="D65" s="11">
        <v>0</v>
      </c>
      <c r="E65" s="23" t="s">
        <v>109</v>
      </c>
      <c r="F65" s="5">
        <v>70000</v>
      </c>
      <c r="G65" s="5"/>
      <c r="H65" s="5">
        <v>102090.53</v>
      </c>
      <c r="I65" s="5"/>
      <c r="J65" s="21">
        <f t="shared" si="1"/>
        <v>145.8436142857143</v>
      </c>
    </row>
    <row r="66" spans="1:10" ht="15">
      <c r="A66" s="10">
        <v>756</v>
      </c>
      <c r="B66" s="10">
        <v>75618</v>
      </c>
      <c r="C66" s="10" t="s">
        <v>23</v>
      </c>
      <c r="D66" s="11">
        <v>0</v>
      </c>
      <c r="E66" s="20" t="s">
        <v>58</v>
      </c>
      <c r="F66" s="5">
        <v>25000</v>
      </c>
      <c r="G66" s="5"/>
      <c r="H66" s="5">
        <v>26937.5</v>
      </c>
      <c r="I66" s="5"/>
      <c r="J66" s="21">
        <f t="shared" si="1"/>
        <v>107.74999999999999</v>
      </c>
    </row>
    <row r="67" spans="1:10" ht="15">
      <c r="A67" s="10">
        <v>756</v>
      </c>
      <c r="B67" s="10">
        <v>75618</v>
      </c>
      <c r="C67" s="10" t="s">
        <v>24</v>
      </c>
      <c r="D67" s="11">
        <v>0</v>
      </c>
      <c r="E67" s="20" t="s">
        <v>59</v>
      </c>
      <c r="F67" s="5">
        <v>160000</v>
      </c>
      <c r="G67" s="5"/>
      <c r="H67" s="5">
        <v>155385.44</v>
      </c>
      <c r="I67" s="5"/>
      <c r="J67" s="21">
        <f t="shared" si="1"/>
        <v>97.1159</v>
      </c>
    </row>
    <row r="68" spans="1:10" ht="15">
      <c r="A68" s="10">
        <v>756</v>
      </c>
      <c r="B68" s="10">
        <v>75618</v>
      </c>
      <c r="C68" s="10" t="s">
        <v>19</v>
      </c>
      <c r="D68" s="11">
        <v>0</v>
      </c>
      <c r="E68" s="20" t="s">
        <v>49</v>
      </c>
      <c r="F68" s="5">
        <v>40000</v>
      </c>
      <c r="G68" s="5"/>
      <c r="H68" s="5">
        <v>44518.72</v>
      </c>
      <c r="I68" s="5"/>
      <c r="J68" s="21">
        <f t="shared" si="1"/>
        <v>111.29679999999999</v>
      </c>
    </row>
    <row r="69" spans="1:10" ht="15">
      <c r="A69" s="10" t="s">
        <v>52</v>
      </c>
      <c r="B69" s="10" t="s">
        <v>146</v>
      </c>
      <c r="C69" s="10" t="s">
        <v>14</v>
      </c>
      <c r="D69" s="11">
        <v>0</v>
      </c>
      <c r="E69" s="23" t="s">
        <v>57</v>
      </c>
      <c r="F69" s="5">
        <v>0</v>
      </c>
      <c r="G69" s="5"/>
      <c r="H69" s="5">
        <v>255.2</v>
      </c>
      <c r="I69" s="5"/>
      <c r="J69" s="21"/>
    </row>
    <row r="70" spans="1:10" ht="15">
      <c r="A70" s="10" t="s">
        <v>52</v>
      </c>
      <c r="B70" s="10" t="s">
        <v>146</v>
      </c>
      <c r="C70" s="10" t="s">
        <v>12</v>
      </c>
      <c r="D70" s="11">
        <v>0</v>
      </c>
      <c r="E70" s="20" t="s">
        <v>55</v>
      </c>
      <c r="F70" s="5">
        <v>100000</v>
      </c>
      <c r="G70" s="5"/>
      <c r="H70" s="5">
        <v>93.92</v>
      </c>
      <c r="I70" s="5"/>
      <c r="J70" s="21">
        <f t="shared" si="1"/>
        <v>0.09392</v>
      </c>
    </row>
    <row r="71" spans="1:10" ht="15">
      <c r="A71" s="10">
        <v>756</v>
      </c>
      <c r="B71" s="10">
        <v>75616</v>
      </c>
      <c r="C71" s="10" t="s">
        <v>25</v>
      </c>
      <c r="D71" s="11">
        <v>0</v>
      </c>
      <c r="E71" s="23" t="s">
        <v>110</v>
      </c>
      <c r="F71" s="5">
        <v>385000</v>
      </c>
      <c r="G71" s="5"/>
      <c r="H71" s="5">
        <v>229711.36</v>
      </c>
      <c r="I71" s="5"/>
      <c r="J71" s="21">
        <f>(H71+I71)/(F71+G71)*100</f>
        <v>59.6652883116883</v>
      </c>
    </row>
    <row r="72" spans="1:10" ht="15">
      <c r="A72" s="10">
        <v>756</v>
      </c>
      <c r="B72" s="10">
        <v>75615</v>
      </c>
      <c r="C72" s="10" t="s">
        <v>26</v>
      </c>
      <c r="D72" s="11">
        <v>0</v>
      </c>
      <c r="E72" s="20" t="s">
        <v>46</v>
      </c>
      <c r="F72" s="5">
        <v>120000</v>
      </c>
      <c r="G72" s="5"/>
      <c r="H72" s="5">
        <v>105022</v>
      </c>
      <c r="I72" s="5"/>
      <c r="J72" s="21">
        <f>(H72+I72)/(F72+G72)*100</f>
        <v>87.51833333333333</v>
      </c>
    </row>
    <row r="73" spans="1:10" ht="15">
      <c r="A73" s="10">
        <v>756</v>
      </c>
      <c r="B73" s="10">
        <v>75615</v>
      </c>
      <c r="C73" s="10" t="s">
        <v>27</v>
      </c>
      <c r="D73" s="11">
        <v>0</v>
      </c>
      <c r="E73" s="20" t="s">
        <v>47</v>
      </c>
      <c r="F73" s="5">
        <v>150000</v>
      </c>
      <c r="G73" s="5"/>
      <c r="H73" s="5">
        <v>162606</v>
      </c>
      <c r="I73" s="5"/>
      <c r="J73" s="21">
        <f>(H73+I73)/(F73+G73)*100</f>
        <v>108.404</v>
      </c>
    </row>
    <row r="74" spans="1:10" ht="15">
      <c r="A74" s="10">
        <v>756</v>
      </c>
      <c r="B74" s="10">
        <v>75615</v>
      </c>
      <c r="C74" s="10" t="s">
        <v>25</v>
      </c>
      <c r="D74" s="11">
        <v>0</v>
      </c>
      <c r="E74" s="20" t="s">
        <v>48</v>
      </c>
      <c r="F74" s="5">
        <v>30000</v>
      </c>
      <c r="G74" s="5"/>
      <c r="H74" s="5">
        <v>45620.17</v>
      </c>
      <c r="I74" s="5"/>
      <c r="J74" s="21">
        <f>(H74+I74)/(F74+G74)*100</f>
        <v>152.06723333333332</v>
      </c>
    </row>
    <row r="75" spans="1:10" ht="15">
      <c r="A75" s="10">
        <v>756</v>
      </c>
      <c r="B75" s="10">
        <v>75601</v>
      </c>
      <c r="C75" s="10" t="s">
        <v>28</v>
      </c>
      <c r="D75" s="11">
        <v>0</v>
      </c>
      <c r="E75" s="20" t="s">
        <v>45</v>
      </c>
      <c r="F75" s="5">
        <v>20000</v>
      </c>
      <c r="G75" s="5"/>
      <c r="H75" s="5">
        <v>16426.57</v>
      </c>
      <c r="I75" s="5"/>
      <c r="J75" s="21">
        <f>(H75+I75)/(F75+G75)*100</f>
        <v>82.13285</v>
      </c>
    </row>
    <row r="76" spans="1:10" ht="15">
      <c r="A76" s="10" t="s">
        <v>52</v>
      </c>
      <c r="B76" s="10" t="s">
        <v>145</v>
      </c>
      <c r="C76" s="10" t="s">
        <v>12</v>
      </c>
      <c r="D76" s="11">
        <v>0</v>
      </c>
      <c r="E76" s="20" t="s">
        <v>55</v>
      </c>
      <c r="F76" s="5">
        <v>100</v>
      </c>
      <c r="G76" s="5"/>
      <c r="H76" s="5">
        <v>47.18</v>
      </c>
      <c r="I76" s="5"/>
      <c r="J76" s="21">
        <f>(H76+I76)/(F76+G76)*100</f>
        <v>47.18</v>
      </c>
    </row>
    <row r="77" spans="1:10" ht="15">
      <c r="A77" s="10">
        <v>756</v>
      </c>
      <c r="B77" s="10">
        <v>75615</v>
      </c>
      <c r="C77" s="10" t="s">
        <v>29</v>
      </c>
      <c r="D77" s="11">
        <v>0</v>
      </c>
      <c r="E77" s="23" t="s">
        <v>111</v>
      </c>
      <c r="F77" s="5">
        <v>3200000</v>
      </c>
      <c r="G77" s="5"/>
      <c r="H77" s="5">
        <v>2687485.14</v>
      </c>
      <c r="I77" s="5"/>
      <c r="J77" s="21">
        <f>(H77+I77)/(F77+G77)*100</f>
        <v>83.98391062500001</v>
      </c>
    </row>
    <row r="78" spans="1:10" ht="15">
      <c r="A78" s="10">
        <v>756</v>
      </c>
      <c r="B78" s="10">
        <v>75616</v>
      </c>
      <c r="C78" s="10" t="s">
        <v>29</v>
      </c>
      <c r="D78" s="11">
        <v>0</v>
      </c>
      <c r="E78" s="23" t="s">
        <v>111</v>
      </c>
      <c r="F78" s="5">
        <v>2500000</v>
      </c>
      <c r="G78" s="5"/>
      <c r="H78" s="5">
        <v>2802678.34</v>
      </c>
      <c r="I78" s="5"/>
      <c r="J78" s="21">
        <f>(H78+I78)/(F78+G78)*100</f>
        <v>112.1071336</v>
      </c>
    </row>
    <row r="79" spans="1:10" ht="15">
      <c r="A79" s="10">
        <v>756</v>
      </c>
      <c r="B79" s="10">
        <v>75616</v>
      </c>
      <c r="C79" s="10" t="s">
        <v>26</v>
      </c>
      <c r="D79" s="11">
        <v>0</v>
      </c>
      <c r="E79" s="20" t="s">
        <v>51</v>
      </c>
      <c r="F79" s="5">
        <v>380000</v>
      </c>
      <c r="G79" s="5"/>
      <c r="H79" s="5">
        <v>341425.93</v>
      </c>
      <c r="I79" s="5"/>
      <c r="J79" s="21">
        <f>(H79+I79)/(F79+G79)*100</f>
        <v>89.84892894736842</v>
      </c>
    </row>
    <row r="80" spans="1:10" ht="15">
      <c r="A80" s="10">
        <v>756</v>
      </c>
      <c r="B80" s="10">
        <v>75616</v>
      </c>
      <c r="C80" s="10" t="s">
        <v>27</v>
      </c>
      <c r="D80" s="11">
        <v>0</v>
      </c>
      <c r="E80" s="23" t="s">
        <v>53</v>
      </c>
      <c r="F80" s="5">
        <v>7000</v>
      </c>
      <c r="G80" s="5"/>
      <c r="H80" s="5">
        <v>6399.8</v>
      </c>
      <c r="I80" s="5"/>
      <c r="J80" s="21">
        <f>(H80+I80)/(F80+G80)*100</f>
        <v>91.42571428571429</v>
      </c>
    </row>
    <row r="81" spans="1:10" ht="15">
      <c r="A81" s="10">
        <v>756</v>
      </c>
      <c r="B81" s="10">
        <v>75615</v>
      </c>
      <c r="C81" s="10" t="s">
        <v>17</v>
      </c>
      <c r="D81" s="11">
        <v>0</v>
      </c>
      <c r="E81" s="23" t="s">
        <v>112</v>
      </c>
      <c r="F81" s="5">
        <v>10000</v>
      </c>
      <c r="G81" s="5"/>
      <c r="H81" s="5">
        <v>9475</v>
      </c>
      <c r="I81" s="5"/>
      <c r="J81" s="21">
        <f>(H81+I81)/(F81+G81)*100</f>
        <v>94.75</v>
      </c>
    </row>
    <row r="82" spans="1:10" ht="15">
      <c r="A82" s="10">
        <v>756</v>
      </c>
      <c r="B82" s="10">
        <v>75615</v>
      </c>
      <c r="C82" s="10" t="s">
        <v>14</v>
      </c>
      <c r="D82" s="11">
        <v>0</v>
      </c>
      <c r="E82" s="23" t="s">
        <v>57</v>
      </c>
      <c r="F82" s="5">
        <v>0</v>
      </c>
      <c r="G82" s="5"/>
      <c r="H82" s="5">
        <v>127.6</v>
      </c>
      <c r="I82" s="5"/>
      <c r="J82" s="21"/>
    </row>
    <row r="83" spans="1:10" ht="15">
      <c r="A83" s="10">
        <v>756</v>
      </c>
      <c r="B83" s="10">
        <v>75615</v>
      </c>
      <c r="C83" s="10" t="s">
        <v>12</v>
      </c>
      <c r="D83" s="11">
        <v>0</v>
      </c>
      <c r="E83" s="20" t="s">
        <v>50</v>
      </c>
      <c r="F83" s="5">
        <v>141959.21</v>
      </c>
      <c r="G83" s="5"/>
      <c r="H83" s="5">
        <v>12740.18</v>
      </c>
      <c r="I83" s="5"/>
      <c r="J83" s="21">
        <f>(H83+I83)/(F83+G83)*100</f>
        <v>8.974535713463045</v>
      </c>
    </row>
    <row r="84" spans="1:10" ht="15">
      <c r="A84" s="32"/>
      <c r="B84" s="32"/>
      <c r="C84" s="32"/>
      <c r="D84" s="33"/>
      <c r="E84" s="34"/>
      <c r="F84" s="35"/>
      <c r="G84" s="35"/>
      <c r="H84" s="35"/>
      <c r="I84" s="35"/>
      <c r="J84" s="36"/>
    </row>
    <row r="85" spans="1:13" ht="15.75">
      <c r="A85" s="9" t="s">
        <v>62</v>
      </c>
      <c r="B85" s="10"/>
      <c r="C85" s="10"/>
      <c r="D85" s="11"/>
      <c r="E85" s="2" t="s">
        <v>99</v>
      </c>
      <c r="F85" s="13">
        <f>SUM(F86:F89)</f>
        <v>9595158</v>
      </c>
      <c r="G85" s="13">
        <v>0</v>
      </c>
      <c r="H85" s="13">
        <f>SUM(H86:H89)</f>
        <v>9599833.39</v>
      </c>
      <c r="I85" s="5"/>
      <c r="J85" s="6">
        <f aca="true" t="shared" si="2" ref="J85:J152">(H85+I85)/(F85+G85)*100</f>
        <v>100.04872655562316</v>
      </c>
      <c r="L85" s="7">
        <f>F85+G85</f>
        <v>9595158</v>
      </c>
      <c r="M85" s="7">
        <f>H85+I85</f>
        <v>9599833.39</v>
      </c>
    </row>
    <row r="86" spans="1:10" ht="15">
      <c r="A86" s="10">
        <v>758</v>
      </c>
      <c r="B86" s="10">
        <v>75807</v>
      </c>
      <c r="C86" s="10">
        <v>292</v>
      </c>
      <c r="D86" s="11">
        <v>0</v>
      </c>
      <c r="E86" s="20" t="s">
        <v>61</v>
      </c>
      <c r="F86" s="5">
        <v>881523</v>
      </c>
      <c r="G86" s="5"/>
      <c r="H86" s="5">
        <v>881523</v>
      </c>
      <c r="I86" s="5"/>
      <c r="J86" s="21">
        <f t="shared" si="2"/>
        <v>100</v>
      </c>
    </row>
    <row r="87" spans="1:10" ht="15">
      <c r="A87" s="10" t="s">
        <v>62</v>
      </c>
      <c r="B87" s="10" t="s">
        <v>168</v>
      </c>
      <c r="C87" s="10" t="s">
        <v>169</v>
      </c>
      <c r="D87" s="11">
        <v>0</v>
      </c>
      <c r="E87" s="20" t="s">
        <v>170</v>
      </c>
      <c r="F87" s="5">
        <v>0</v>
      </c>
      <c r="G87" s="5"/>
      <c r="H87" s="5">
        <v>586.53</v>
      </c>
      <c r="I87" s="5"/>
      <c r="J87" s="21"/>
    </row>
    <row r="88" spans="1:10" ht="15">
      <c r="A88" s="10" t="s">
        <v>62</v>
      </c>
      <c r="B88" s="10" t="s">
        <v>63</v>
      </c>
      <c r="C88" s="10" t="s">
        <v>11</v>
      </c>
      <c r="D88" s="11">
        <v>0</v>
      </c>
      <c r="E88" s="20" t="s">
        <v>118</v>
      </c>
      <c r="F88" s="5">
        <v>993000</v>
      </c>
      <c r="G88" s="5"/>
      <c r="H88" s="5">
        <v>997088.86</v>
      </c>
      <c r="I88" s="5"/>
      <c r="J88" s="21">
        <f t="shared" si="2"/>
        <v>100.41176837865055</v>
      </c>
    </row>
    <row r="89" spans="1:10" ht="15">
      <c r="A89" s="10">
        <v>758</v>
      </c>
      <c r="B89" s="10">
        <v>75801</v>
      </c>
      <c r="C89" s="10">
        <v>292</v>
      </c>
      <c r="D89" s="11">
        <v>0</v>
      </c>
      <c r="E89" s="20" t="s">
        <v>60</v>
      </c>
      <c r="F89" s="5">
        <v>7720635</v>
      </c>
      <c r="G89" s="5"/>
      <c r="H89" s="5">
        <v>7720635</v>
      </c>
      <c r="I89" s="5"/>
      <c r="J89" s="21">
        <f t="shared" si="2"/>
        <v>100</v>
      </c>
    </row>
    <row r="90" spans="1:10" ht="15">
      <c r="A90" s="46"/>
      <c r="B90" s="46"/>
      <c r="C90" s="46"/>
      <c r="D90" s="47"/>
      <c r="E90" s="48"/>
      <c r="F90" s="55"/>
      <c r="G90" s="55"/>
      <c r="H90" s="55"/>
      <c r="I90" s="55"/>
      <c r="J90" s="49"/>
    </row>
    <row r="91" spans="1:11" ht="15">
      <c r="A91" s="50"/>
      <c r="B91" s="50"/>
      <c r="C91" s="50"/>
      <c r="D91" s="51"/>
      <c r="E91" s="52"/>
      <c r="F91" s="53"/>
      <c r="G91" s="53"/>
      <c r="H91" s="53"/>
      <c r="I91" s="53"/>
      <c r="J91" s="54"/>
      <c r="K91" s="12" t="s">
        <v>125</v>
      </c>
    </row>
    <row r="92" spans="1:13" ht="15.75">
      <c r="A92" s="9" t="s">
        <v>64</v>
      </c>
      <c r="B92" s="10"/>
      <c r="C92" s="10"/>
      <c r="D92" s="11"/>
      <c r="E92" s="2" t="s">
        <v>100</v>
      </c>
      <c r="F92" s="13">
        <f>SUM(F93:F101)</f>
        <v>500411.11</v>
      </c>
      <c r="G92" s="13">
        <f>SUM(G93:G101)</f>
        <v>0</v>
      </c>
      <c r="H92" s="13">
        <f>SUM(H93:H101)</f>
        <v>486211.71</v>
      </c>
      <c r="I92" s="13">
        <f>SUM(I93:I101)</f>
        <v>0</v>
      </c>
      <c r="J92" s="6">
        <f t="shared" si="2"/>
        <v>97.16245308782214</v>
      </c>
      <c r="L92" s="7">
        <f>F92+G92</f>
        <v>500411.11</v>
      </c>
      <c r="M92" s="7">
        <f>H92+I92</f>
        <v>486211.71</v>
      </c>
    </row>
    <row r="93" spans="1:10" ht="15">
      <c r="A93" s="10">
        <v>801</v>
      </c>
      <c r="B93" s="10">
        <v>80110</v>
      </c>
      <c r="C93" s="10" t="s">
        <v>113</v>
      </c>
      <c r="D93" s="11">
        <v>0</v>
      </c>
      <c r="E93" s="20" t="s">
        <v>114</v>
      </c>
      <c r="F93" s="5">
        <v>0</v>
      </c>
      <c r="G93" s="5"/>
      <c r="H93" s="5">
        <v>31948.85</v>
      </c>
      <c r="I93" s="5"/>
      <c r="J93" s="21"/>
    </row>
    <row r="94" spans="1:10" ht="15">
      <c r="A94" s="10">
        <v>801</v>
      </c>
      <c r="B94" s="10">
        <v>80110</v>
      </c>
      <c r="C94" s="10" t="s">
        <v>143</v>
      </c>
      <c r="D94" s="11">
        <v>0</v>
      </c>
      <c r="E94" s="23" t="s">
        <v>151</v>
      </c>
      <c r="F94" s="5">
        <v>25349.19</v>
      </c>
      <c r="G94" s="5"/>
      <c r="H94" s="5">
        <v>24381.41</v>
      </c>
      <c r="I94" s="5"/>
      <c r="J94" s="21">
        <f t="shared" si="2"/>
        <v>96.18220542747126</v>
      </c>
    </row>
    <row r="95" spans="1:10" ht="15">
      <c r="A95" s="10">
        <v>801</v>
      </c>
      <c r="B95" s="10">
        <v>80104</v>
      </c>
      <c r="C95" s="10" t="s">
        <v>171</v>
      </c>
      <c r="D95" s="11">
        <v>0</v>
      </c>
      <c r="E95" s="23" t="s">
        <v>172</v>
      </c>
      <c r="F95" s="5">
        <v>90000</v>
      </c>
      <c r="G95" s="5"/>
      <c r="H95" s="5">
        <v>64729</v>
      </c>
      <c r="I95" s="5"/>
      <c r="J95" s="21">
        <f t="shared" si="2"/>
        <v>71.92111111111112</v>
      </c>
    </row>
    <row r="96" spans="1:10" ht="15">
      <c r="A96" s="10">
        <v>801</v>
      </c>
      <c r="B96" s="10" t="s">
        <v>138</v>
      </c>
      <c r="C96" s="10" t="s">
        <v>143</v>
      </c>
      <c r="D96" s="11">
        <v>0</v>
      </c>
      <c r="E96" s="23" t="s">
        <v>151</v>
      </c>
      <c r="F96" s="5">
        <v>49091.92</v>
      </c>
      <c r="G96" s="5"/>
      <c r="H96" s="5">
        <v>31019.5</v>
      </c>
      <c r="I96" s="5"/>
      <c r="J96" s="21">
        <f t="shared" si="2"/>
        <v>63.18656919509361</v>
      </c>
    </row>
    <row r="97" spans="1:10" ht="15">
      <c r="A97" s="10">
        <v>801</v>
      </c>
      <c r="B97" s="10">
        <v>80101</v>
      </c>
      <c r="C97" s="10" t="s">
        <v>113</v>
      </c>
      <c r="D97" s="11">
        <v>0</v>
      </c>
      <c r="E97" s="20" t="s">
        <v>114</v>
      </c>
      <c r="F97" s="5">
        <v>0</v>
      </c>
      <c r="G97" s="5"/>
      <c r="H97" s="5">
        <v>7492.6</v>
      </c>
      <c r="I97" s="5"/>
      <c r="J97" s="21"/>
    </row>
    <row r="98" spans="1:10" ht="15">
      <c r="A98" s="10">
        <v>801</v>
      </c>
      <c r="B98" s="10" t="s">
        <v>65</v>
      </c>
      <c r="C98" s="10" t="s">
        <v>16</v>
      </c>
      <c r="D98" s="11">
        <v>0</v>
      </c>
      <c r="E98" s="23" t="s">
        <v>68</v>
      </c>
      <c r="F98" s="5">
        <v>800</v>
      </c>
      <c r="G98" s="5"/>
      <c r="H98" s="5">
        <v>0</v>
      </c>
      <c r="I98" s="5"/>
      <c r="J98" s="21">
        <f t="shared" si="2"/>
        <v>0</v>
      </c>
    </row>
    <row r="99" spans="1:10" ht="15">
      <c r="A99" s="10">
        <v>801</v>
      </c>
      <c r="B99" s="10">
        <v>80104</v>
      </c>
      <c r="C99" s="10" t="s">
        <v>113</v>
      </c>
      <c r="D99" s="11">
        <v>0</v>
      </c>
      <c r="E99" s="23" t="s">
        <v>114</v>
      </c>
      <c r="F99" s="5">
        <v>0</v>
      </c>
      <c r="G99" s="5"/>
      <c r="H99" s="5">
        <v>1536.09</v>
      </c>
      <c r="I99" s="5"/>
      <c r="J99" s="21"/>
    </row>
    <row r="100" spans="1:10" ht="15">
      <c r="A100" s="10">
        <v>801</v>
      </c>
      <c r="B100" s="10">
        <v>80104</v>
      </c>
      <c r="C100" s="10" t="s">
        <v>139</v>
      </c>
      <c r="D100" s="11">
        <v>0</v>
      </c>
      <c r="E100" s="20" t="s">
        <v>140</v>
      </c>
      <c r="F100" s="5">
        <v>330170</v>
      </c>
      <c r="G100" s="5"/>
      <c r="H100" s="5">
        <v>321519.26</v>
      </c>
      <c r="I100" s="5"/>
      <c r="J100" s="21">
        <f t="shared" si="2"/>
        <v>97.37991337795681</v>
      </c>
    </row>
    <row r="101" spans="1:10" ht="15">
      <c r="A101" s="10">
        <v>801</v>
      </c>
      <c r="B101" s="10">
        <v>80104</v>
      </c>
      <c r="C101" s="10" t="s">
        <v>30</v>
      </c>
      <c r="D101" s="11">
        <v>0</v>
      </c>
      <c r="E101" s="20" t="s">
        <v>66</v>
      </c>
      <c r="F101" s="5">
        <v>5000</v>
      </c>
      <c r="G101" s="5"/>
      <c r="H101" s="5">
        <v>3585</v>
      </c>
      <c r="I101" s="5"/>
      <c r="J101" s="21">
        <f t="shared" si="2"/>
        <v>71.7</v>
      </c>
    </row>
    <row r="102" spans="1:10" ht="15">
      <c r="A102" s="32"/>
      <c r="B102" s="32"/>
      <c r="C102" s="32"/>
      <c r="D102" s="33"/>
      <c r="E102" s="34"/>
      <c r="F102" s="35"/>
      <c r="G102" s="35"/>
      <c r="H102" s="35"/>
      <c r="I102" s="35"/>
      <c r="J102" s="36"/>
    </row>
    <row r="103" spans="1:13" ht="15.75">
      <c r="A103" s="9" t="s">
        <v>69</v>
      </c>
      <c r="B103" s="10"/>
      <c r="C103" s="10"/>
      <c r="D103" s="11"/>
      <c r="E103" s="2" t="s">
        <v>101</v>
      </c>
      <c r="F103" s="13">
        <f>SUM(F104:F131)</f>
        <v>6081463.48</v>
      </c>
      <c r="G103" s="13">
        <v>0</v>
      </c>
      <c r="H103" s="13">
        <f>SUM(H104:H131)</f>
        <v>6012056.299999999</v>
      </c>
      <c r="I103" s="5"/>
      <c r="J103" s="6">
        <f t="shared" si="2"/>
        <v>98.85870925266164</v>
      </c>
      <c r="L103" s="7">
        <f>F103+G103</f>
        <v>6081463.48</v>
      </c>
      <c r="M103" s="7">
        <f>H103+I103</f>
        <v>6012056.299999999</v>
      </c>
    </row>
    <row r="104" spans="1:13" ht="15">
      <c r="A104" s="10" t="s">
        <v>69</v>
      </c>
      <c r="B104" s="10" t="s">
        <v>78</v>
      </c>
      <c r="C104" s="10" t="s">
        <v>11</v>
      </c>
      <c r="D104" s="11">
        <v>0</v>
      </c>
      <c r="E104" s="23" t="s">
        <v>35</v>
      </c>
      <c r="F104" s="5" t="s">
        <v>159</v>
      </c>
      <c r="G104" s="5"/>
      <c r="H104" s="5">
        <v>19</v>
      </c>
      <c r="I104" s="5"/>
      <c r="J104" s="21"/>
      <c r="L104" s="7"/>
      <c r="M104" s="7"/>
    </row>
    <row r="105" spans="1:10" ht="15">
      <c r="A105" s="10">
        <v>852</v>
      </c>
      <c r="B105" s="10" t="s">
        <v>78</v>
      </c>
      <c r="C105" s="10">
        <v>201</v>
      </c>
      <c r="D105" s="11">
        <v>0</v>
      </c>
      <c r="E105" s="20" t="s">
        <v>115</v>
      </c>
      <c r="F105" s="5">
        <v>32633</v>
      </c>
      <c r="G105" s="5"/>
      <c r="H105" s="5">
        <v>32624.94</v>
      </c>
      <c r="I105" s="5"/>
      <c r="J105" s="21">
        <f t="shared" si="2"/>
        <v>99.97530107559832</v>
      </c>
    </row>
    <row r="106" spans="1:10" ht="15">
      <c r="A106" s="10" t="s">
        <v>69</v>
      </c>
      <c r="B106" s="10" t="s">
        <v>162</v>
      </c>
      <c r="C106" s="10" t="s">
        <v>16</v>
      </c>
      <c r="D106" s="11">
        <v>0</v>
      </c>
      <c r="E106" s="20" t="s">
        <v>68</v>
      </c>
      <c r="F106" s="5">
        <v>100</v>
      </c>
      <c r="G106" s="5"/>
      <c r="H106" s="5">
        <v>0</v>
      </c>
      <c r="I106" s="5"/>
      <c r="J106" s="21">
        <f t="shared" si="2"/>
        <v>0</v>
      </c>
    </row>
    <row r="107" spans="1:10" ht="15">
      <c r="A107" s="10" t="s">
        <v>69</v>
      </c>
      <c r="B107" s="10" t="s">
        <v>162</v>
      </c>
      <c r="C107" s="10" t="s">
        <v>11</v>
      </c>
      <c r="D107" s="11">
        <v>0</v>
      </c>
      <c r="E107" s="20" t="s">
        <v>35</v>
      </c>
      <c r="F107" s="5">
        <v>5000</v>
      </c>
      <c r="G107" s="5"/>
      <c r="H107" s="5">
        <v>0</v>
      </c>
      <c r="I107" s="5"/>
      <c r="J107" s="21">
        <f t="shared" si="2"/>
        <v>0</v>
      </c>
    </row>
    <row r="108" spans="1:10" ht="15">
      <c r="A108" s="10" t="s">
        <v>69</v>
      </c>
      <c r="B108" s="10" t="s">
        <v>80</v>
      </c>
      <c r="C108" s="10" t="s">
        <v>157</v>
      </c>
      <c r="D108" s="11">
        <v>7</v>
      </c>
      <c r="E108" s="20" t="s">
        <v>165</v>
      </c>
      <c r="F108" s="5">
        <v>0</v>
      </c>
      <c r="G108" s="5"/>
      <c r="H108" s="5">
        <v>25400</v>
      </c>
      <c r="I108" s="5"/>
      <c r="J108" s="21"/>
    </row>
    <row r="109" spans="1:10" ht="15">
      <c r="A109" s="10" t="s">
        <v>69</v>
      </c>
      <c r="B109" s="10" t="s">
        <v>163</v>
      </c>
      <c r="C109" s="10" t="s">
        <v>30</v>
      </c>
      <c r="D109" s="11">
        <v>0</v>
      </c>
      <c r="E109" s="20" t="s">
        <v>66</v>
      </c>
      <c r="F109" s="5">
        <v>1000</v>
      </c>
      <c r="G109" s="5"/>
      <c r="H109" s="5">
        <v>22793.25</v>
      </c>
      <c r="I109" s="5"/>
      <c r="J109" s="21">
        <f t="shared" si="2"/>
        <v>2279.325</v>
      </c>
    </row>
    <row r="110" spans="1:10" ht="15">
      <c r="A110" s="10" t="s">
        <v>69</v>
      </c>
      <c r="B110" s="10" t="s">
        <v>173</v>
      </c>
      <c r="C110" s="10" t="s">
        <v>174</v>
      </c>
      <c r="D110" s="11">
        <v>0</v>
      </c>
      <c r="E110" s="20" t="s">
        <v>153</v>
      </c>
      <c r="F110" s="5">
        <v>3711378</v>
      </c>
      <c r="G110" s="5"/>
      <c r="H110" s="5">
        <v>3654299.63</v>
      </c>
      <c r="I110" s="5"/>
      <c r="J110" s="21">
        <f t="shared" si="2"/>
        <v>98.46207069180234</v>
      </c>
    </row>
    <row r="111" spans="1:10" ht="15">
      <c r="A111" s="10">
        <v>852</v>
      </c>
      <c r="B111" s="10">
        <v>85228</v>
      </c>
      <c r="C111" s="10" t="s">
        <v>30</v>
      </c>
      <c r="D111" s="11">
        <v>0</v>
      </c>
      <c r="E111" s="20" t="s">
        <v>66</v>
      </c>
      <c r="F111" s="5">
        <v>38500</v>
      </c>
      <c r="G111" s="5"/>
      <c r="H111" s="5">
        <v>18882</v>
      </c>
      <c r="I111" s="5"/>
      <c r="J111" s="21">
        <f t="shared" si="2"/>
        <v>49.044155844155846</v>
      </c>
    </row>
    <row r="112" spans="1:10" ht="15">
      <c r="A112" s="10" t="s">
        <v>69</v>
      </c>
      <c r="B112" s="10" t="s">
        <v>80</v>
      </c>
      <c r="C112" s="10" t="s">
        <v>160</v>
      </c>
      <c r="D112" s="11">
        <v>0</v>
      </c>
      <c r="E112" s="20" t="s">
        <v>158</v>
      </c>
      <c r="F112" s="5">
        <v>0</v>
      </c>
      <c r="G112" s="5"/>
      <c r="H112" s="5">
        <v>45600</v>
      </c>
      <c r="I112" s="5"/>
      <c r="J112" s="21"/>
    </row>
    <row r="113" spans="1:10" ht="15">
      <c r="A113" s="10" t="s">
        <v>69</v>
      </c>
      <c r="B113" s="10" t="s">
        <v>70</v>
      </c>
      <c r="C113" s="10" t="s">
        <v>11</v>
      </c>
      <c r="D113" s="11">
        <v>0</v>
      </c>
      <c r="E113" s="23" t="s">
        <v>35</v>
      </c>
      <c r="F113" s="5">
        <v>29000</v>
      </c>
      <c r="G113" s="5"/>
      <c r="H113" s="5">
        <v>17133.65</v>
      </c>
      <c r="I113" s="5"/>
      <c r="J113" s="21">
        <f t="shared" si="2"/>
        <v>59.08155172413794</v>
      </c>
    </row>
    <row r="114" spans="1:10" ht="15">
      <c r="A114" s="10" t="s">
        <v>69</v>
      </c>
      <c r="B114" s="10" t="s">
        <v>70</v>
      </c>
      <c r="C114" s="10" t="s">
        <v>119</v>
      </c>
      <c r="D114" s="11">
        <v>0</v>
      </c>
      <c r="E114" s="20" t="s">
        <v>127</v>
      </c>
      <c r="F114" s="5">
        <v>29000</v>
      </c>
      <c r="G114" s="5"/>
      <c r="H114" s="5">
        <v>0</v>
      </c>
      <c r="I114" s="5"/>
      <c r="J114" s="21">
        <f t="shared" si="2"/>
        <v>0</v>
      </c>
    </row>
    <row r="115" spans="1:10" ht="15">
      <c r="A115" s="10">
        <v>852</v>
      </c>
      <c r="B115" s="10">
        <v>85219</v>
      </c>
      <c r="C115" s="10">
        <v>203</v>
      </c>
      <c r="D115" s="11">
        <v>0</v>
      </c>
      <c r="E115" s="20" t="s">
        <v>79</v>
      </c>
      <c r="F115" s="5">
        <v>88398</v>
      </c>
      <c r="G115" s="5"/>
      <c r="H115" s="5">
        <v>88398</v>
      </c>
      <c r="I115" s="5"/>
      <c r="J115" s="21">
        <f t="shared" si="2"/>
        <v>100</v>
      </c>
    </row>
    <row r="116" spans="1:10" ht="15">
      <c r="A116" s="10" t="s">
        <v>69</v>
      </c>
      <c r="B116" s="10" t="s">
        <v>80</v>
      </c>
      <c r="C116" s="10" t="s">
        <v>11</v>
      </c>
      <c r="D116" s="11">
        <v>0</v>
      </c>
      <c r="E116" s="20" t="s">
        <v>35</v>
      </c>
      <c r="F116" s="5">
        <v>1018</v>
      </c>
      <c r="G116" s="5"/>
      <c r="H116" s="5">
        <v>0</v>
      </c>
      <c r="I116" s="5"/>
      <c r="J116" s="21">
        <f t="shared" si="2"/>
        <v>0</v>
      </c>
    </row>
    <row r="117" spans="1:10" ht="15">
      <c r="A117" s="10">
        <v>852</v>
      </c>
      <c r="B117" s="10">
        <v>85295</v>
      </c>
      <c r="C117" s="10">
        <v>203</v>
      </c>
      <c r="D117" s="11">
        <v>0</v>
      </c>
      <c r="E117" s="20" t="s">
        <v>82</v>
      </c>
      <c r="F117" s="5">
        <v>7023</v>
      </c>
      <c r="G117" s="5"/>
      <c r="H117" s="5">
        <v>7023</v>
      </c>
      <c r="I117" s="5"/>
      <c r="J117" s="21">
        <f t="shared" si="2"/>
        <v>100</v>
      </c>
    </row>
    <row r="118" spans="1:10" ht="15">
      <c r="A118" s="10">
        <v>852</v>
      </c>
      <c r="B118" s="10">
        <v>85295</v>
      </c>
      <c r="C118" s="10">
        <v>201</v>
      </c>
      <c r="D118" s="11">
        <v>0</v>
      </c>
      <c r="E118" s="20" t="s">
        <v>81</v>
      </c>
      <c r="F118" s="5">
        <v>325</v>
      </c>
      <c r="G118" s="5"/>
      <c r="H118" s="5">
        <v>255.94</v>
      </c>
      <c r="I118" s="5"/>
      <c r="J118" s="21">
        <f t="shared" si="2"/>
        <v>78.75076923076924</v>
      </c>
    </row>
    <row r="119" spans="1:10" ht="15">
      <c r="A119" s="10" t="s">
        <v>69</v>
      </c>
      <c r="B119" s="10" t="s">
        <v>72</v>
      </c>
      <c r="C119" s="10" t="s">
        <v>11</v>
      </c>
      <c r="D119" s="11">
        <v>0</v>
      </c>
      <c r="E119" s="20" t="s">
        <v>35</v>
      </c>
      <c r="F119" s="5">
        <v>1000</v>
      </c>
      <c r="G119" s="5"/>
      <c r="H119" s="5">
        <v>0</v>
      </c>
      <c r="I119" s="5"/>
      <c r="J119" s="21">
        <f t="shared" si="2"/>
        <v>0</v>
      </c>
    </row>
    <row r="120" spans="1:10" ht="15">
      <c r="A120" s="10">
        <v>852</v>
      </c>
      <c r="B120" s="10">
        <v>85213</v>
      </c>
      <c r="C120" s="10">
        <v>201</v>
      </c>
      <c r="D120" s="11">
        <v>0</v>
      </c>
      <c r="E120" s="23" t="s">
        <v>73</v>
      </c>
      <c r="F120" s="5">
        <v>11259</v>
      </c>
      <c r="G120" s="5"/>
      <c r="H120" s="5">
        <v>10062</v>
      </c>
      <c r="I120" s="5"/>
      <c r="J120" s="21">
        <f t="shared" si="2"/>
        <v>89.36850519584333</v>
      </c>
    </row>
    <row r="121" spans="1:10" ht="15">
      <c r="A121" s="10">
        <v>852</v>
      </c>
      <c r="B121" s="10">
        <v>85212</v>
      </c>
      <c r="C121" s="10">
        <v>236</v>
      </c>
      <c r="D121" s="11">
        <v>0</v>
      </c>
      <c r="E121" s="20" t="s">
        <v>39</v>
      </c>
      <c r="F121" s="5">
        <v>2800</v>
      </c>
      <c r="G121" s="5"/>
      <c r="H121" s="5">
        <v>4622.79</v>
      </c>
      <c r="I121" s="5"/>
      <c r="J121" s="21">
        <f t="shared" si="2"/>
        <v>165.09964285714284</v>
      </c>
    </row>
    <row r="122" spans="1:10" ht="15">
      <c r="A122" s="10">
        <v>852</v>
      </c>
      <c r="B122" s="10">
        <v>85212</v>
      </c>
      <c r="C122" s="10">
        <v>201</v>
      </c>
      <c r="D122" s="11">
        <v>0</v>
      </c>
      <c r="E122" s="20" t="s">
        <v>71</v>
      </c>
      <c r="F122" s="5">
        <v>1985179</v>
      </c>
      <c r="G122" s="5"/>
      <c r="H122" s="5">
        <v>1984243.83</v>
      </c>
      <c r="I122" s="5"/>
      <c r="J122" s="21">
        <f t="shared" si="2"/>
        <v>99.95289240919837</v>
      </c>
    </row>
    <row r="123" spans="1:10" ht="15">
      <c r="A123" s="10">
        <v>852</v>
      </c>
      <c r="B123" s="10">
        <v>85213</v>
      </c>
      <c r="C123" s="10">
        <v>203</v>
      </c>
      <c r="D123" s="11">
        <v>0</v>
      </c>
      <c r="E123" s="23" t="s">
        <v>74</v>
      </c>
      <c r="F123" s="5">
        <v>4050</v>
      </c>
      <c r="G123" s="5"/>
      <c r="H123" s="5">
        <v>3995.6</v>
      </c>
      <c r="I123" s="5"/>
      <c r="J123" s="21">
        <f t="shared" si="2"/>
        <v>98.65679012345679</v>
      </c>
    </row>
    <row r="124" spans="1:10" ht="15">
      <c r="A124" s="10">
        <v>852</v>
      </c>
      <c r="B124" s="10" t="s">
        <v>70</v>
      </c>
      <c r="C124" s="10" t="s">
        <v>16</v>
      </c>
      <c r="D124" s="11">
        <v>0</v>
      </c>
      <c r="E124" s="23" t="s">
        <v>68</v>
      </c>
      <c r="F124" s="5">
        <v>9000</v>
      </c>
      <c r="G124" s="5"/>
      <c r="H124" s="5">
        <v>4365.62</v>
      </c>
      <c r="I124" s="5"/>
      <c r="J124" s="21">
        <f t="shared" si="2"/>
        <v>48.50688888888889</v>
      </c>
    </row>
    <row r="125" spans="1:10" ht="15">
      <c r="A125" s="10">
        <v>852</v>
      </c>
      <c r="B125" s="10" t="s">
        <v>152</v>
      </c>
      <c r="C125" s="10" t="s">
        <v>143</v>
      </c>
      <c r="D125" s="11">
        <v>0</v>
      </c>
      <c r="E125" s="20" t="s">
        <v>153</v>
      </c>
      <c r="F125" s="5">
        <v>6432.48</v>
      </c>
      <c r="G125" s="5"/>
      <c r="H125" s="5">
        <v>5431.03</v>
      </c>
      <c r="I125" s="5"/>
      <c r="J125" s="21">
        <f t="shared" si="2"/>
        <v>84.43135462527673</v>
      </c>
    </row>
    <row r="126" spans="1:10" ht="15">
      <c r="A126" s="10" t="s">
        <v>69</v>
      </c>
      <c r="B126" s="10" t="s">
        <v>77</v>
      </c>
      <c r="C126" s="10" t="s">
        <v>139</v>
      </c>
      <c r="D126" s="11">
        <v>0</v>
      </c>
      <c r="E126" s="20" t="s">
        <v>158</v>
      </c>
      <c r="F126" s="5">
        <v>46066</v>
      </c>
      <c r="G126" s="5"/>
      <c r="H126" s="5">
        <v>45461.27</v>
      </c>
      <c r="I126" s="5"/>
      <c r="J126" s="21">
        <f t="shared" si="2"/>
        <v>98.68725307167976</v>
      </c>
    </row>
    <row r="127" spans="1:10" ht="15">
      <c r="A127" s="10" t="s">
        <v>69</v>
      </c>
      <c r="B127" s="10" t="s">
        <v>80</v>
      </c>
      <c r="C127" s="10" t="s">
        <v>175</v>
      </c>
      <c r="D127" s="11">
        <v>7</v>
      </c>
      <c r="E127" s="20" t="s">
        <v>176</v>
      </c>
      <c r="F127" s="5">
        <v>28791</v>
      </c>
      <c r="G127" s="5"/>
      <c r="H127" s="5">
        <v>0</v>
      </c>
      <c r="I127" s="5"/>
      <c r="J127" s="21">
        <f t="shared" si="2"/>
        <v>0</v>
      </c>
    </row>
    <row r="128" spans="1:10" ht="15">
      <c r="A128" s="10" t="s">
        <v>69</v>
      </c>
      <c r="B128" s="10" t="s">
        <v>78</v>
      </c>
      <c r="C128" s="10" t="s">
        <v>14</v>
      </c>
      <c r="D128" s="11">
        <v>0</v>
      </c>
      <c r="E128" s="20" t="s">
        <v>57</v>
      </c>
      <c r="F128" s="5">
        <v>0</v>
      </c>
      <c r="G128" s="5"/>
      <c r="H128" s="5">
        <v>11.6</v>
      </c>
      <c r="I128" s="5"/>
      <c r="J128" s="21"/>
    </row>
    <row r="129" spans="1:10" ht="15">
      <c r="A129" s="10" t="s">
        <v>69</v>
      </c>
      <c r="B129" s="10" t="s">
        <v>77</v>
      </c>
      <c r="C129" s="10" t="s">
        <v>11</v>
      </c>
      <c r="D129" s="11">
        <v>0</v>
      </c>
      <c r="E129" s="20" t="s">
        <v>35</v>
      </c>
      <c r="F129" s="5">
        <v>1000</v>
      </c>
      <c r="G129" s="5"/>
      <c r="H129" s="5">
        <v>0</v>
      </c>
      <c r="I129" s="5"/>
      <c r="J129" s="21">
        <f>(H129+I129)/(F129+G129)*100</f>
        <v>0</v>
      </c>
    </row>
    <row r="130" spans="1:10" ht="15">
      <c r="A130" s="10" t="s">
        <v>69</v>
      </c>
      <c r="B130" s="10" t="s">
        <v>75</v>
      </c>
      <c r="C130" s="10" t="s">
        <v>11</v>
      </c>
      <c r="D130" s="11">
        <v>0</v>
      </c>
      <c r="E130" s="20" t="s">
        <v>35</v>
      </c>
      <c r="F130" s="5">
        <v>1000</v>
      </c>
      <c r="G130" s="5"/>
      <c r="H130" s="5">
        <v>0</v>
      </c>
      <c r="I130" s="5"/>
      <c r="J130" s="21">
        <f t="shared" si="2"/>
        <v>0</v>
      </c>
    </row>
    <row r="131" spans="1:10" ht="15">
      <c r="A131" s="10">
        <v>852</v>
      </c>
      <c r="B131" s="10">
        <v>85214</v>
      </c>
      <c r="C131" s="10">
        <v>203</v>
      </c>
      <c r="D131" s="11">
        <v>0</v>
      </c>
      <c r="E131" s="20" t="s">
        <v>76</v>
      </c>
      <c r="F131" s="5">
        <v>41511</v>
      </c>
      <c r="G131" s="5"/>
      <c r="H131" s="5">
        <v>41433.15</v>
      </c>
      <c r="I131" s="5"/>
      <c r="J131" s="21">
        <f t="shared" si="2"/>
        <v>99.81245934812459</v>
      </c>
    </row>
    <row r="132" spans="1:10" ht="15">
      <c r="A132" s="32"/>
      <c r="B132" s="32"/>
      <c r="C132" s="32"/>
      <c r="D132" s="33"/>
      <c r="E132" s="34"/>
      <c r="F132" s="35"/>
      <c r="G132" s="35"/>
      <c r="H132" s="35"/>
      <c r="I132" s="35"/>
      <c r="J132" s="36"/>
    </row>
    <row r="133" spans="1:13" ht="15.75">
      <c r="A133" s="9" t="s">
        <v>83</v>
      </c>
      <c r="B133" s="10"/>
      <c r="C133" s="10"/>
      <c r="D133" s="11"/>
      <c r="E133" s="1" t="s">
        <v>102</v>
      </c>
      <c r="F133" s="13">
        <f>SUM(F134:F136)</f>
        <v>29734</v>
      </c>
      <c r="G133" s="13">
        <f>SUM(G134:G136)</f>
        <v>0</v>
      </c>
      <c r="H133" s="13">
        <f>SUM(H134:H136)</f>
        <v>13811.6</v>
      </c>
      <c r="I133" s="13">
        <f>SUM(I134:I136)</f>
        <v>0</v>
      </c>
      <c r="J133" s="6">
        <f t="shared" si="2"/>
        <v>46.45052801506693</v>
      </c>
      <c r="L133" s="7">
        <f>F133+G133</f>
        <v>29734</v>
      </c>
      <c r="M133" s="7">
        <f>H133+I133</f>
        <v>13811.6</v>
      </c>
    </row>
    <row r="134" spans="1:13" ht="15">
      <c r="A134" s="10" t="s">
        <v>83</v>
      </c>
      <c r="B134" s="10" t="s">
        <v>147</v>
      </c>
      <c r="C134" s="10" t="s">
        <v>148</v>
      </c>
      <c r="D134" s="11">
        <v>0</v>
      </c>
      <c r="E134" s="43" t="s">
        <v>150</v>
      </c>
      <c r="F134" s="5">
        <v>1050</v>
      </c>
      <c r="G134" s="5"/>
      <c r="H134" s="5">
        <v>443.75</v>
      </c>
      <c r="I134" s="5"/>
      <c r="J134" s="21">
        <f t="shared" si="2"/>
        <v>42.26190476190476</v>
      </c>
      <c r="L134" s="7"/>
      <c r="M134" s="7"/>
    </row>
    <row r="135" spans="1:10" ht="15">
      <c r="A135" s="10">
        <v>854</v>
      </c>
      <c r="B135" s="10">
        <v>85415</v>
      </c>
      <c r="C135" s="10">
        <v>203</v>
      </c>
      <c r="D135" s="11">
        <v>0</v>
      </c>
      <c r="E135" s="20" t="s">
        <v>84</v>
      </c>
      <c r="F135" s="5">
        <v>13684</v>
      </c>
      <c r="G135" s="5"/>
      <c r="H135" s="5">
        <v>13367.85</v>
      </c>
      <c r="I135" s="5"/>
      <c r="J135" s="21">
        <f t="shared" si="2"/>
        <v>97.68963753288511</v>
      </c>
    </row>
    <row r="136" spans="1:10" ht="15">
      <c r="A136" s="10">
        <v>854</v>
      </c>
      <c r="B136" s="10">
        <v>85412</v>
      </c>
      <c r="C136" s="10">
        <v>244</v>
      </c>
      <c r="D136" s="11">
        <v>0</v>
      </c>
      <c r="E136" s="20" t="s">
        <v>135</v>
      </c>
      <c r="F136" s="5">
        <v>15000</v>
      </c>
      <c r="G136" s="5"/>
      <c r="H136" s="5">
        <v>0</v>
      </c>
      <c r="I136" s="5"/>
      <c r="J136" s="21">
        <f t="shared" si="2"/>
        <v>0</v>
      </c>
    </row>
    <row r="137" spans="1:10" ht="15">
      <c r="A137" s="46"/>
      <c r="B137" s="46"/>
      <c r="C137" s="46"/>
      <c r="D137" s="47"/>
      <c r="E137" s="48"/>
      <c r="F137" s="55"/>
      <c r="G137" s="55"/>
      <c r="H137" s="55"/>
      <c r="I137" s="55"/>
      <c r="J137" s="49"/>
    </row>
    <row r="138" spans="1:11" ht="15">
      <c r="A138" s="50"/>
      <c r="B138" s="50"/>
      <c r="C138" s="50"/>
      <c r="D138" s="51"/>
      <c r="E138" s="52"/>
      <c r="F138" s="53"/>
      <c r="G138" s="53"/>
      <c r="H138" s="53"/>
      <c r="I138" s="53"/>
      <c r="J138" s="54"/>
      <c r="K138" s="12" t="s">
        <v>126</v>
      </c>
    </row>
    <row r="139" spans="1:13" ht="15.75">
      <c r="A139" s="9" t="s">
        <v>85</v>
      </c>
      <c r="B139" s="10"/>
      <c r="C139" s="10"/>
      <c r="D139" s="11"/>
      <c r="E139" s="2" t="s">
        <v>103</v>
      </c>
      <c r="F139" s="13">
        <f>SUM(F140:F152)</f>
        <v>1278220</v>
      </c>
      <c r="G139" s="13">
        <f>SUM(G140:G152)</f>
        <v>127392</v>
      </c>
      <c r="H139" s="13">
        <f>SUM(H140:H152)</f>
        <v>1097357.77</v>
      </c>
      <c r="I139" s="13">
        <f>SUM(I140:I152)</f>
        <v>0</v>
      </c>
      <c r="J139" s="6">
        <f t="shared" si="2"/>
        <v>78.06974968910339</v>
      </c>
      <c r="L139" s="7">
        <f>F139+G139</f>
        <v>1405612</v>
      </c>
      <c r="M139" s="7">
        <f>H139+I139</f>
        <v>1097357.77</v>
      </c>
    </row>
    <row r="140" spans="1:13" ht="15">
      <c r="A140" s="10" t="s">
        <v>85</v>
      </c>
      <c r="B140" s="10" t="s">
        <v>120</v>
      </c>
      <c r="C140" s="10" t="s">
        <v>121</v>
      </c>
      <c r="D140" s="11">
        <v>0</v>
      </c>
      <c r="E140" s="22" t="s">
        <v>134</v>
      </c>
      <c r="F140" s="5">
        <v>7500</v>
      </c>
      <c r="G140" s="5"/>
      <c r="H140" s="5">
        <v>6030</v>
      </c>
      <c r="I140" s="5"/>
      <c r="J140" s="21">
        <f t="shared" si="2"/>
        <v>80.4</v>
      </c>
      <c r="L140" s="7"/>
      <c r="M140" s="7"/>
    </row>
    <row r="141" spans="1:10" ht="15">
      <c r="A141" s="10">
        <v>900</v>
      </c>
      <c r="B141" s="10" t="s">
        <v>120</v>
      </c>
      <c r="C141" s="10" t="s">
        <v>12</v>
      </c>
      <c r="D141" s="11">
        <v>0</v>
      </c>
      <c r="E141" s="20" t="s">
        <v>164</v>
      </c>
      <c r="F141" s="5">
        <v>0</v>
      </c>
      <c r="G141" s="5"/>
      <c r="H141" s="5">
        <v>800.21</v>
      </c>
      <c r="I141" s="5"/>
      <c r="J141" s="21"/>
    </row>
    <row r="142" spans="1:10" ht="15">
      <c r="A142" s="10">
        <v>900</v>
      </c>
      <c r="B142" s="10">
        <v>90020</v>
      </c>
      <c r="C142" s="10" t="s">
        <v>31</v>
      </c>
      <c r="D142" s="11">
        <v>0</v>
      </c>
      <c r="E142" s="20" t="s">
        <v>86</v>
      </c>
      <c r="F142" s="5">
        <v>0</v>
      </c>
      <c r="G142" s="5"/>
      <c r="H142" s="5">
        <v>1271.61</v>
      </c>
      <c r="I142" s="5"/>
      <c r="J142" s="21"/>
    </row>
    <row r="143" spans="1:10" ht="15">
      <c r="A143" s="10" t="s">
        <v>85</v>
      </c>
      <c r="B143" s="10" t="s">
        <v>120</v>
      </c>
      <c r="C143" s="10" t="s">
        <v>19</v>
      </c>
      <c r="D143" s="11">
        <v>0</v>
      </c>
      <c r="E143" s="20" t="s">
        <v>49</v>
      </c>
      <c r="F143" s="5">
        <v>1200000</v>
      </c>
      <c r="G143" s="5"/>
      <c r="H143" s="5">
        <v>1035596.85</v>
      </c>
      <c r="I143" s="5"/>
      <c r="J143" s="21">
        <f t="shared" si="2"/>
        <v>86.29973749999999</v>
      </c>
    </row>
    <row r="144" spans="1:10" ht="15">
      <c r="A144" s="10" t="s">
        <v>85</v>
      </c>
      <c r="B144" s="10" t="s">
        <v>120</v>
      </c>
      <c r="C144" s="10" t="s">
        <v>177</v>
      </c>
      <c r="D144" s="11">
        <v>0</v>
      </c>
      <c r="E144" s="23" t="s">
        <v>137</v>
      </c>
      <c r="F144" s="5"/>
      <c r="G144" s="5">
        <v>15000</v>
      </c>
      <c r="H144" s="5"/>
      <c r="I144" s="5">
        <v>0</v>
      </c>
      <c r="J144" s="21">
        <f t="shared" si="2"/>
        <v>0</v>
      </c>
    </row>
    <row r="145" spans="1:10" ht="15">
      <c r="A145" s="10" t="s">
        <v>85</v>
      </c>
      <c r="B145" s="10" t="s">
        <v>120</v>
      </c>
      <c r="C145" s="10" t="s">
        <v>11</v>
      </c>
      <c r="D145" s="11">
        <v>0</v>
      </c>
      <c r="E145" s="20" t="s">
        <v>35</v>
      </c>
      <c r="F145" s="5">
        <v>0</v>
      </c>
      <c r="G145" s="5"/>
      <c r="H145" s="5">
        <v>3600</v>
      </c>
      <c r="I145" s="5"/>
      <c r="J145" s="21"/>
    </row>
    <row r="146" spans="1:10" ht="15">
      <c r="A146" s="10" t="s">
        <v>85</v>
      </c>
      <c r="B146" s="10" t="s">
        <v>178</v>
      </c>
      <c r="C146" s="10" t="s">
        <v>11</v>
      </c>
      <c r="D146" s="11">
        <v>0</v>
      </c>
      <c r="E146" s="20" t="s">
        <v>35</v>
      </c>
      <c r="F146" s="20">
        <v>0</v>
      </c>
      <c r="G146" s="5"/>
      <c r="H146" s="5">
        <v>2955.48</v>
      </c>
      <c r="I146" s="5"/>
      <c r="J146" s="21"/>
    </row>
    <row r="147" spans="1:10" ht="15">
      <c r="A147" s="10" t="s">
        <v>85</v>
      </c>
      <c r="B147" s="10" t="s">
        <v>178</v>
      </c>
      <c r="C147" s="10" t="s">
        <v>116</v>
      </c>
      <c r="D147" s="11">
        <v>7</v>
      </c>
      <c r="E147" s="23" t="s">
        <v>137</v>
      </c>
      <c r="F147" s="5"/>
      <c r="G147" s="5">
        <v>112392</v>
      </c>
      <c r="H147" s="5"/>
      <c r="I147" s="5">
        <v>0</v>
      </c>
      <c r="J147" s="21">
        <f t="shared" si="2"/>
        <v>0</v>
      </c>
    </row>
    <row r="148" spans="1:10" ht="15">
      <c r="A148" s="10" t="s">
        <v>85</v>
      </c>
      <c r="B148" s="10" t="s">
        <v>120</v>
      </c>
      <c r="C148" s="10" t="s">
        <v>14</v>
      </c>
      <c r="D148" s="11">
        <v>0</v>
      </c>
      <c r="E148" s="20" t="s">
        <v>57</v>
      </c>
      <c r="F148" s="5">
        <v>5000</v>
      </c>
      <c r="G148" s="5"/>
      <c r="H148" s="5">
        <v>5499.3</v>
      </c>
      <c r="I148" s="5"/>
      <c r="J148" s="21">
        <f t="shared" si="2"/>
        <v>109.986</v>
      </c>
    </row>
    <row r="149" spans="1:10" ht="15">
      <c r="A149" s="10" t="s">
        <v>85</v>
      </c>
      <c r="B149" s="10" t="s">
        <v>179</v>
      </c>
      <c r="C149" s="10" t="s">
        <v>180</v>
      </c>
      <c r="D149" s="11">
        <v>0</v>
      </c>
      <c r="E149" s="20" t="s">
        <v>181</v>
      </c>
      <c r="F149" s="5">
        <v>2000</v>
      </c>
      <c r="G149" s="5"/>
      <c r="H149" s="5">
        <v>0</v>
      </c>
      <c r="I149" s="5"/>
      <c r="J149" s="21">
        <f t="shared" si="2"/>
        <v>0</v>
      </c>
    </row>
    <row r="150" spans="1:10" ht="15">
      <c r="A150" s="10" t="s">
        <v>85</v>
      </c>
      <c r="B150" s="10" t="s">
        <v>122</v>
      </c>
      <c r="C150" s="10" t="s">
        <v>182</v>
      </c>
      <c r="D150" s="11">
        <v>0</v>
      </c>
      <c r="E150" s="20" t="s">
        <v>183</v>
      </c>
      <c r="F150" s="5">
        <v>3720</v>
      </c>
      <c r="G150" s="5"/>
      <c r="H150" s="5">
        <v>0</v>
      </c>
      <c r="I150" s="5"/>
      <c r="J150" s="21">
        <f t="shared" si="2"/>
        <v>0</v>
      </c>
    </row>
    <row r="151" spans="1:10" ht="15">
      <c r="A151" s="10" t="s">
        <v>85</v>
      </c>
      <c r="B151" s="10" t="s">
        <v>122</v>
      </c>
      <c r="C151" s="10" t="s">
        <v>123</v>
      </c>
      <c r="D151" s="11">
        <v>0</v>
      </c>
      <c r="E151" s="23" t="s">
        <v>133</v>
      </c>
      <c r="F151" s="5">
        <v>0</v>
      </c>
      <c r="G151" s="5"/>
      <c r="H151" s="5">
        <v>3450</v>
      </c>
      <c r="I151" s="5"/>
      <c r="J151" s="21"/>
    </row>
    <row r="152" spans="1:10" ht="15">
      <c r="A152" s="10">
        <v>900</v>
      </c>
      <c r="B152" s="10">
        <v>90019</v>
      </c>
      <c r="C152" s="10" t="s">
        <v>14</v>
      </c>
      <c r="D152" s="11">
        <v>0</v>
      </c>
      <c r="E152" s="20" t="s">
        <v>67</v>
      </c>
      <c r="F152" s="5">
        <v>60000</v>
      </c>
      <c r="G152" s="5"/>
      <c r="H152" s="5">
        <v>38154.32</v>
      </c>
      <c r="I152" s="5"/>
      <c r="J152" s="21">
        <f t="shared" si="2"/>
        <v>63.59053333333333</v>
      </c>
    </row>
    <row r="153" spans="1:10" ht="15">
      <c r="A153" s="32"/>
      <c r="B153" s="32"/>
      <c r="C153" s="32"/>
      <c r="D153" s="33"/>
      <c r="E153" s="34"/>
      <c r="F153" s="35"/>
      <c r="G153" s="35"/>
      <c r="H153" s="35"/>
      <c r="I153" s="35"/>
      <c r="J153" s="36"/>
    </row>
    <row r="154" spans="1:13" ht="15.75">
      <c r="A154" s="9" t="s">
        <v>87</v>
      </c>
      <c r="B154" s="10"/>
      <c r="C154" s="10"/>
      <c r="D154" s="11"/>
      <c r="E154" s="2" t="s">
        <v>104</v>
      </c>
      <c r="F154" s="13">
        <f>SUM(F155:F155)</f>
        <v>1745</v>
      </c>
      <c r="G154" s="13">
        <f>SUM(G155:G155)</f>
        <v>0</v>
      </c>
      <c r="H154" s="13">
        <f>SUM(H155:H155)</f>
        <v>12206.87</v>
      </c>
      <c r="I154" s="13">
        <f>SUM(I155:I155)</f>
        <v>0</v>
      </c>
      <c r="J154" s="6"/>
      <c r="L154" s="7">
        <f>F154+G154</f>
        <v>1745</v>
      </c>
      <c r="M154" s="7">
        <f>H154+I154</f>
        <v>12206.87</v>
      </c>
    </row>
    <row r="155" spans="1:13" ht="15">
      <c r="A155" s="10" t="s">
        <v>87</v>
      </c>
      <c r="B155" s="10" t="s">
        <v>149</v>
      </c>
      <c r="C155" s="10" t="s">
        <v>11</v>
      </c>
      <c r="D155" s="11">
        <v>0</v>
      </c>
      <c r="E155" s="23" t="s">
        <v>35</v>
      </c>
      <c r="F155" s="5">
        <v>1745</v>
      </c>
      <c r="G155" s="5"/>
      <c r="H155" s="5">
        <v>12206.87</v>
      </c>
      <c r="I155" s="5">
        <v>0</v>
      </c>
      <c r="J155" s="21">
        <f>(H155+I155)/(F155+G155)*100</f>
        <v>699.5340974212036</v>
      </c>
      <c r="L155" s="7"/>
      <c r="M155" s="7"/>
    </row>
    <row r="156" spans="1:10" ht="6" customHeight="1">
      <c r="A156" s="25"/>
      <c r="B156" s="25"/>
      <c r="C156" s="25"/>
      <c r="D156" s="26"/>
      <c r="E156" s="14"/>
      <c r="F156" s="8"/>
      <c r="G156" s="8"/>
      <c r="H156" s="8"/>
      <c r="I156" s="8"/>
      <c r="J156" s="8"/>
    </row>
    <row r="157" spans="1:13" ht="15">
      <c r="A157" s="71" t="s">
        <v>90</v>
      </c>
      <c r="B157" s="71"/>
      <c r="C157" s="71"/>
      <c r="D157" s="71"/>
      <c r="E157" s="71"/>
      <c r="F157" s="30">
        <f>F5+F10+F19+F28+F35+F47+F51+F54+F57+F85+F92+F103+F133+F139+F154</f>
        <v>34368610.21</v>
      </c>
      <c r="G157" s="30">
        <f>G5+G10+G19+G28+G35+G47+G51+G54+G57+G85+G92+G103+G133+G139+G154</f>
        <v>4648535.47</v>
      </c>
      <c r="H157" s="30">
        <f>H5+H10+H19+H28+H35+H47+H51+H54+H57+H85+H92+H103+H133+H139+H154</f>
        <v>34228560.86</v>
      </c>
      <c r="I157" s="30">
        <f>I5+I10+I19+I28+I35+I47+I51+I54+I57+I85+I92+I103+I133+I139+I154</f>
        <v>5987231.52</v>
      </c>
      <c r="J157" s="7"/>
      <c r="K157" s="42"/>
      <c r="L157" s="7">
        <f>F157+G157</f>
        <v>39017145.68</v>
      </c>
      <c r="M157" s="7">
        <f>H157+I157</f>
        <v>40215792.379999995</v>
      </c>
    </row>
    <row r="158" spans="6:10" ht="6" customHeight="1" thickBot="1">
      <c r="F158" s="8"/>
      <c r="G158" s="8"/>
      <c r="H158" s="8"/>
      <c r="I158" s="8"/>
      <c r="J158" s="8"/>
    </row>
    <row r="159" spans="1:12" ht="20.25" customHeight="1" thickBot="1">
      <c r="A159" s="72" t="s">
        <v>200</v>
      </c>
      <c r="B159" s="72"/>
      <c r="C159" s="72"/>
      <c r="D159" s="72"/>
      <c r="E159" s="72"/>
      <c r="F159" s="61">
        <f>SUM(F157:G157)</f>
        <v>39017145.68</v>
      </c>
      <c r="G159" s="61"/>
      <c r="H159" s="61">
        <f>SUM(H157:I157)</f>
        <v>40215792.379999995</v>
      </c>
      <c r="I159" s="61"/>
      <c r="J159" s="31">
        <f>H159*100/F159</f>
        <v>103.07210247984494</v>
      </c>
      <c r="L159" s="7"/>
    </row>
    <row r="160" spans="6:10" ht="7.5" customHeight="1">
      <c r="F160" s="59"/>
      <c r="G160" s="59"/>
      <c r="H160" s="59"/>
      <c r="I160" s="59"/>
      <c r="J160" s="40"/>
    </row>
    <row r="161" spans="5:10" ht="18.75">
      <c r="E161" s="37" t="s">
        <v>128</v>
      </c>
      <c r="J161" s="39"/>
    </row>
    <row r="162" spans="5:10" ht="18.75">
      <c r="E162" s="41" t="s">
        <v>129</v>
      </c>
      <c r="F162" s="8">
        <f>F157-F165-F167</f>
        <v>19072990.21</v>
      </c>
      <c r="G162" s="8">
        <f>G157-G167</f>
        <v>3300000</v>
      </c>
      <c r="H162" s="8">
        <f>H157-H165-H167</f>
        <v>18959656.88</v>
      </c>
      <c r="I162" s="8">
        <f>I157-I167</f>
        <v>3300148.5699999994</v>
      </c>
      <c r="J162" s="39"/>
    </row>
    <row r="163" spans="5:10" ht="18.75">
      <c r="E163" s="27"/>
      <c r="F163" s="62">
        <f>SUM(F162+G162)</f>
        <v>22372990.21</v>
      </c>
      <c r="G163" s="62"/>
      <c r="H163" s="62">
        <f>SUM(H162+I162)</f>
        <v>22259805.45</v>
      </c>
      <c r="I163" s="62"/>
      <c r="J163" s="39">
        <f aca="true" t="shared" si="3" ref="J163:J168">H163*100/F163</f>
        <v>99.49410088263744</v>
      </c>
    </row>
    <row r="164" spans="2:10" ht="18.75">
      <c r="B164" s="8"/>
      <c r="E164" s="27"/>
      <c r="F164" s="38"/>
      <c r="G164" s="38"/>
      <c r="H164" s="8"/>
      <c r="I164" s="8"/>
      <c r="J164" s="39"/>
    </row>
    <row r="165" spans="5:10" ht="18.75">
      <c r="E165" s="41" t="s">
        <v>130</v>
      </c>
      <c r="F165" s="62">
        <f>F86+F89</f>
        <v>8602158</v>
      </c>
      <c r="G165" s="62"/>
      <c r="H165" s="62">
        <f>H86+H89</f>
        <v>8602158</v>
      </c>
      <c r="I165" s="62"/>
      <c r="J165" s="39">
        <f t="shared" si="3"/>
        <v>100</v>
      </c>
    </row>
    <row r="166" spans="5:10" ht="18.75">
      <c r="E166" s="27"/>
      <c r="F166" s="8"/>
      <c r="G166" s="8"/>
      <c r="H166" s="8"/>
      <c r="I166" s="8"/>
      <c r="J166" s="39"/>
    </row>
    <row r="167" spans="5:10" ht="18.75">
      <c r="E167" s="41" t="s">
        <v>131</v>
      </c>
      <c r="F167" s="8">
        <f>F151+F150+F140+F136+F135+F134+F131+F127+F126+F125+F123+F122+F120+F118+F117+F115+F112+F110+F108+F105+F100+F96+F94+F55+F52+F49+F48+F41+F30+F29+F21+F8</f>
        <v>6693462.000000001</v>
      </c>
      <c r="G167" s="8">
        <f>G147+G144+G36+G33+G32+G25+G16+G14+G13+G12+G7+G6</f>
        <v>1348535.47</v>
      </c>
      <c r="H167" s="8">
        <f>H151+H150+H140+H136+H135+H134+H131+H127+H126+H125+H123+H122+H120+H118+H117+H115+H112+H110+H108+H105+H100+H96+H94+H55+H52+H49+H48+H41+H30+H29+H21+H8</f>
        <v>6666745.98</v>
      </c>
      <c r="I167" s="8">
        <f>I147+I144+I36+I33+I32+I25+I16+I14+I13+I12+I7+I6</f>
        <v>2687082.95</v>
      </c>
      <c r="J167" s="39"/>
    </row>
    <row r="168" spans="6:10" ht="18.75">
      <c r="F168" s="62">
        <f>SUM(F167+G167)</f>
        <v>8041997.470000001</v>
      </c>
      <c r="G168" s="62"/>
      <c r="H168" s="62">
        <f>SUM(H167+I167)</f>
        <v>9353828.93</v>
      </c>
      <c r="I168" s="62"/>
      <c r="J168" s="39">
        <f t="shared" si="3"/>
        <v>116.312259048746</v>
      </c>
    </row>
    <row r="169" spans="6:12" ht="15">
      <c r="F169" s="8"/>
      <c r="G169" s="8"/>
      <c r="H169" s="8"/>
      <c r="I169" s="8"/>
      <c r="L169" s="7"/>
    </row>
    <row r="171" spans="6:9" ht="15">
      <c r="F171" s="59"/>
      <c r="G171" s="60"/>
      <c r="H171" s="59"/>
      <c r="I171" s="60"/>
    </row>
    <row r="174" spans="6:12" ht="15">
      <c r="F174" s="8"/>
      <c r="G174" s="8"/>
      <c r="H174" s="8"/>
      <c r="I174" s="8"/>
      <c r="J174" s="28"/>
      <c r="L174" s="7"/>
    </row>
    <row r="175" spans="6:10" ht="18.75">
      <c r="F175" s="69"/>
      <c r="G175" s="70"/>
      <c r="H175" s="69"/>
      <c r="I175" s="70"/>
      <c r="J175" s="29"/>
    </row>
  </sheetData>
  <sheetProtection/>
  <mergeCells count="24">
    <mergeCell ref="F175:G175"/>
    <mergeCell ref="H175:I175"/>
    <mergeCell ref="A157:E157"/>
    <mergeCell ref="A159:E159"/>
    <mergeCell ref="E2:E3"/>
    <mergeCell ref="C2:D3"/>
    <mergeCell ref="B2:B3"/>
    <mergeCell ref="F165:G165"/>
    <mergeCell ref="H165:I165"/>
    <mergeCell ref="F168:G168"/>
    <mergeCell ref="A1:J1"/>
    <mergeCell ref="F2:G2"/>
    <mergeCell ref="H2:I2"/>
    <mergeCell ref="J2:J3"/>
    <mergeCell ref="A2:A3"/>
    <mergeCell ref="F160:G160"/>
    <mergeCell ref="H160:I160"/>
    <mergeCell ref="F171:G171"/>
    <mergeCell ref="H171:I171"/>
    <mergeCell ref="F159:G159"/>
    <mergeCell ref="H159:I159"/>
    <mergeCell ref="F163:G163"/>
    <mergeCell ref="H163:I163"/>
    <mergeCell ref="H168:I1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3" manualBreakCount="3">
    <brk id="45" max="10" man="1"/>
    <brk id="90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2017-03-28T10:54:33Z</dcterms:modified>
  <cp:category/>
  <cp:version/>
  <cp:contentType/>
  <cp:contentStatus/>
</cp:coreProperties>
</file>