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8" activeTab="2"/>
  </bookViews>
  <sheets>
    <sheet name="Część I str 1-5" sheetId="1" r:id="rId1"/>
    <sheet name="Część I  str 6-10" sheetId="2" r:id="rId2"/>
    <sheet name="Część II " sheetId="3" r:id="rId3"/>
  </sheets>
  <definedNames>
    <definedName name="_xlnm.Print_Area" localSheetId="1">'Część I  str 6-10'!$A$1:$K$106</definedName>
    <definedName name="_xlnm.Print_Area" localSheetId="0">'Część I str 1-5'!$A$1:$V$112</definedName>
    <definedName name="_xlnm.Print_Area" localSheetId="2">'Część II '!$A$1:$D$92</definedName>
    <definedName name="_xlnm.Print_Titles" localSheetId="1">'Część I  str 6-10'!$A:$A,'Część I  str 6-10'!$4:$7</definedName>
    <definedName name="_xlnm.Print_Titles" localSheetId="0">'Część I str 1-5'!$12:$15</definedName>
    <definedName name="_xlnm.Print_Titles" localSheetId="2">'Część II '!$3:$5</definedName>
  </definedNames>
  <calcPr fullCalcOnLoad="1"/>
</workbook>
</file>

<file path=xl/sharedStrings.xml><?xml version="1.0" encoding="utf-8"?>
<sst xmlns="http://schemas.openxmlformats.org/spreadsheetml/2006/main" count="523" uniqueCount="166">
  <si>
    <t>1.</t>
  </si>
  <si>
    <t>2.</t>
  </si>
  <si>
    <t>3.</t>
  </si>
  <si>
    <t>z tego:</t>
  </si>
  <si>
    <t>1) Środki publiczne, razem</t>
  </si>
  <si>
    <t>a) środki, o których mowa w art. 31 ust. 1 pkt 1 ustawy</t>
  </si>
  <si>
    <t>b) środki, o których mowa w art. 31 ust. 2 ustawy</t>
  </si>
  <si>
    <t>c) pozostałe środki publiczne</t>
  </si>
  <si>
    <t>d) inne środki</t>
  </si>
  <si>
    <t xml:space="preserve">e) środki stanowiące przychody finansowe od środków publicznych </t>
  </si>
  <si>
    <t>a) środków, o których mowa w art. 31 ust. 1 pkt 1 ustawy</t>
  </si>
  <si>
    <t>b) środków o których mowa w art. 31 ust. 2 ustawy</t>
  </si>
  <si>
    <t>c) pozostałych środków publicznych</t>
  </si>
  <si>
    <t xml:space="preserve">d) innych środków </t>
  </si>
  <si>
    <t xml:space="preserve">e) środków stanowiących przychody finansowe od środków publicznych  </t>
  </si>
  <si>
    <t>2) środków, o których mowa w art. 31 ust. 1 pkt 2-4 ustawy</t>
  </si>
  <si>
    <t>wg źródeł finansowania, z tego:</t>
  </si>
  <si>
    <t>2) środki, o których mowa w art. 31 ust. 1 pkt 2-4 ustawy</t>
  </si>
  <si>
    <t>z tego finansowane z:</t>
  </si>
  <si>
    <t>ROCZNE SPRAWOZDANIE</t>
  </si>
  <si>
    <t>Załącznik nr 1</t>
  </si>
  <si>
    <t>a) emisja</t>
  </si>
  <si>
    <t>b) dosył</t>
  </si>
  <si>
    <t xml:space="preserve">c) częstotliwość </t>
  </si>
  <si>
    <t>d) łącza satelitarne</t>
  </si>
  <si>
    <t>2) koszty pośrednie</t>
  </si>
  <si>
    <t>e) pozostałe</t>
  </si>
  <si>
    <t>b) materiały bezpośrednie</t>
  </si>
  <si>
    <t xml:space="preserve">c) pozostałe koszty bezpośrednie </t>
  </si>
  <si>
    <t>4.</t>
  </si>
  <si>
    <t>5.</t>
  </si>
  <si>
    <t>6.</t>
  </si>
  <si>
    <t>7.</t>
  </si>
  <si>
    <t>8.</t>
  </si>
  <si>
    <t>9.</t>
  </si>
  <si>
    <t>10.</t>
  </si>
  <si>
    <t>11.</t>
  </si>
  <si>
    <t>Rozpowszechnianie programu</t>
  </si>
  <si>
    <t>12.</t>
  </si>
  <si>
    <t>13.</t>
  </si>
  <si>
    <t>14.</t>
  </si>
  <si>
    <t>15.</t>
  </si>
  <si>
    <t>16.</t>
  </si>
  <si>
    <t>17.</t>
  </si>
  <si>
    <t>18.</t>
  </si>
  <si>
    <t>19.</t>
  </si>
  <si>
    <t>a) honoraria powiększone o pochodne</t>
  </si>
  <si>
    <t>x</t>
  </si>
  <si>
    <t>SRZ część II</t>
  </si>
  <si>
    <t>Finansowanie w okresie sprawozdawczym</t>
  </si>
  <si>
    <t xml:space="preserve">informacji </t>
  </si>
  <si>
    <t>publicystyki</t>
  </si>
  <si>
    <t>kultury</t>
  </si>
  <si>
    <t xml:space="preserve">edukacji </t>
  </si>
  <si>
    <t>sportu</t>
  </si>
  <si>
    <t>rozrywki</t>
  </si>
  <si>
    <t>- pozostałe</t>
  </si>
  <si>
    <t>1) środków publicznych, razem</t>
  </si>
  <si>
    <t>- prawa autorskie i pokrewne</t>
  </si>
  <si>
    <t>- serwisy informacyjne</t>
  </si>
  <si>
    <t>- łącza doraźne</t>
  </si>
  <si>
    <t>- zakup praw do audycji od producentów zewnętrznych</t>
  </si>
  <si>
    <t>Finansowanie 
w okresie sprawozdawczym</t>
  </si>
  <si>
    <t xml:space="preserve">Plan 
</t>
  </si>
  <si>
    <t xml:space="preserve">Wykonanie 
</t>
  </si>
  <si>
    <t xml:space="preserve">a) zużycie materiałów </t>
  </si>
  <si>
    <t>b) usługi transportowe zewnętrzne</t>
  </si>
  <si>
    <t>c) transmisje krajowe</t>
  </si>
  <si>
    <t xml:space="preserve">d) transmisje zagraniczne </t>
  </si>
  <si>
    <t xml:space="preserve">e) usługi produkcyjne </t>
  </si>
  <si>
    <t>g) pozostałe usługi</t>
  </si>
  <si>
    <t>h) podróże służbowe krajowe</t>
  </si>
  <si>
    <t xml:space="preserve">m) pochodne od wynagrodzeń </t>
  </si>
  <si>
    <t>n) ZAIKS - wielkie prawa</t>
  </si>
  <si>
    <t>o) inne tantiemy</t>
  </si>
  <si>
    <t xml:space="preserve">p) pozostałe </t>
  </si>
  <si>
    <t>3) koszty ogólnego zarządu</t>
  </si>
  <si>
    <t>Prawa autorskie i pokrewne</t>
  </si>
  <si>
    <t xml:space="preserve">Produkcja filmowa </t>
  </si>
  <si>
    <t xml:space="preserve">Inne przedsięwzięcia  </t>
  </si>
  <si>
    <t>z tego według źródeł finansowania:</t>
  </si>
  <si>
    <t>Finansowanie
w okresie sprawozdawczym</t>
  </si>
  <si>
    <t xml:space="preserve">Razem </t>
  </si>
  <si>
    <t xml:space="preserve">plan </t>
  </si>
  <si>
    <t xml:space="preserve">wykonanie </t>
  </si>
  <si>
    <t>20.</t>
  </si>
  <si>
    <t>21.</t>
  </si>
  <si>
    <t>1) Koszty bezpośrednie tworzenia</t>
  </si>
  <si>
    <t xml:space="preserve">2) koszty bezpośrednie rozpowszechniania </t>
  </si>
  <si>
    <t>3) Koszty pośrednie</t>
  </si>
  <si>
    <t>4) Koszty ogólnego zarządu</t>
  </si>
  <si>
    <t>SRZ część I</t>
  </si>
  <si>
    <t>1) do sprawozdania spółki załączają wykaz wyemitowanych audycji realizujących misję publiczną,  finansowanych ze środków publicznych z podaniem tytułów i czasu trwania</t>
  </si>
  <si>
    <t xml:space="preserve">1)  koszty bezpośrednie </t>
  </si>
  <si>
    <t>i)  podróże służbowe zagraniczne</t>
  </si>
  <si>
    <t>j)  nagrody konkursowe</t>
  </si>
  <si>
    <t>l)  bezosobowy fundusz pracy</t>
  </si>
  <si>
    <t>k) honoraria</t>
  </si>
  <si>
    <r>
      <t>1. Łączna liczba godzin emitowanych audycji</t>
    </r>
    <r>
      <rPr>
        <b/>
        <vertAlign val="superscript"/>
        <sz val="10"/>
        <rFont val="Calibri"/>
        <family val="2"/>
      </rPr>
      <t>1)</t>
    </r>
  </si>
  <si>
    <t xml:space="preserve">2. Koszty według źródeł ich finansowania - razem </t>
  </si>
  <si>
    <t xml:space="preserve">3. Koszty całkowite razem,  </t>
  </si>
  <si>
    <t>4. Stan środków  na dzień 1.01.20 …....roku razem,</t>
  </si>
  <si>
    <t xml:space="preserve">5. Wpływy  razem, </t>
  </si>
  <si>
    <t>6. Środki razem (poz.4+ 5)</t>
  </si>
  <si>
    <t xml:space="preserve">7. Wydatki razem, </t>
  </si>
  <si>
    <t>8. Nadwyżka środków
 na koniec okresu sprawozdawczego (poz. 6-7)</t>
  </si>
  <si>
    <t xml:space="preserve">1.  Liczba godzin emitowanych audycji </t>
  </si>
  <si>
    <t>2. Koszt całkowity razem,</t>
  </si>
  <si>
    <r>
      <t xml:space="preserve">1. Łączna liczba godzin emitowanych audycji </t>
    </r>
    <r>
      <rPr>
        <b/>
        <vertAlign val="superscript"/>
        <sz val="10"/>
        <rFont val="Calibri"/>
        <family val="2"/>
      </rPr>
      <t>1)</t>
    </r>
  </si>
  <si>
    <t xml:space="preserve">Załączniki </t>
  </si>
  <si>
    <t xml:space="preserve">ze sposobu wykorzystania środków, o których mowa w art.. 31 ust. 1 i 2 ustawy </t>
  </si>
  <si>
    <t>plan 
kol.2+4+6+8+10+12</t>
  </si>
  <si>
    <t>wykonanie
kol.3+5+7+9+11+13</t>
  </si>
  <si>
    <r>
      <t xml:space="preserve">2) koszty bezpośrednie rozpowszechniania  </t>
    </r>
    <r>
      <rPr>
        <b/>
        <vertAlign val="superscript"/>
        <sz val="10"/>
        <rFont val="Calibri"/>
        <family val="2"/>
      </rPr>
      <t xml:space="preserve">3) </t>
    </r>
  </si>
  <si>
    <r>
      <t>- prawa autorskie i pokrewne</t>
    </r>
    <r>
      <rPr>
        <b/>
        <sz val="10"/>
        <rFont val="Calibri"/>
        <family val="2"/>
      </rPr>
      <t xml:space="preserve"> </t>
    </r>
    <r>
      <rPr>
        <b/>
        <vertAlign val="superscript"/>
        <sz val="10"/>
        <rFont val="Calibri"/>
        <family val="2"/>
      </rPr>
      <t xml:space="preserve">2) </t>
    </r>
  </si>
  <si>
    <t>a) środków, o których mowa w § 2 pkt 2 lit a</t>
  </si>
  <si>
    <t>b) środków, o których mowa w § 2 pkt 2 lit b</t>
  </si>
  <si>
    <t>c) środków, o których mowa w § 2 pkt 2 lit c</t>
  </si>
  <si>
    <t>d) środków, o których mowa w § 2 pkt 2 lit d</t>
  </si>
  <si>
    <t>e) środków, o których mowa w § 2 pkt 2 lit e</t>
  </si>
  <si>
    <t>- zakup praw do audycji od producentów niezależnych</t>
  </si>
  <si>
    <t>a) środki, o których mowa w § 2 pkt 2 lit a</t>
  </si>
  <si>
    <t>b) środki, o których mowa w § 2 pkt 2 lit b</t>
  </si>
  <si>
    <t>c) środki, o których mowa w § 2 pkt 2 lit c</t>
  </si>
  <si>
    <t>d) środki, o których mowa w § 2 pkt 2 lit d</t>
  </si>
  <si>
    <t>e) środki, o których mowa w § 2 pkt 2 lit e</t>
  </si>
  <si>
    <t>a) środki, o których mowa 
w § 2 pkt 2 lit a</t>
  </si>
  <si>
    <t>b) środki, o których mowa 
w § 2 pkt 2 lit b</t>
  </si>
  <si>
    <t>c) środki, o których mowa 
w § 2 pkt 2 lit c</t>
  </si>
  <si>
    <t>d) środki, o których mowa 
w § 2 pkt 2 lit d</t>
  </si>
  <si>
    <t>e) środki, o których mowa 
w § 2 pkt 2 lit e</t>
  </si>
  <si>
    <t>2) środki, o których mowa 
w art. 31 ust. 1 pkt 2-4 ustawy</t>
  </si>
  <si>
    <t>2) środków, o których mowa
w art. 31 ust. 1 pkt 2-4 ustawy</t>
  </si>
  <si>
    <t>prawa autorskie i pokrewne</t>
  </si>
  <si>
    <t>rozpowszechnianie programu</t>
  </si>
  <si>
    <t xml:space="preserve">2. Koszty według źródeł ich finansowania razem, </t>
  </si>
  <si>
    <t>2. Koszty według źródeł ich finansowania razem,</t>
  </si>
  <si>
    <t xml:space="preserve">3. Koszty według źródeł ich finansowania </t>
  </si>
  <si>
    <t xml:space="preserve">5. Wpływy razem, </t>
  </si>
  <si>
    <t>6. Razem środki (poz.4+5)</t>
  </si>
  <si>
    <t>8. Nadwyżka środków  na koniec okresu sprawozdawczego (poz. 6-7)</t>
  </si>
  <si>
    <t>razem</t>
  </si>
  <si>
    <r>
      <t>1. Łączna liczba godzin emitowanych audycji</t>
    </r>
  </si>
  <si>
    <r>
      <t>- prawa autorskie i pokrewne</t>
    </r>
    <r>
      <rPr>
        <b/>
        <sz val="10"/>
        <rFont val="Calibri"/>
        <family val="2"/>
      </rPr>
      <t xml:space="preserve"> </t>
    </r>
    <r>
      <rPr>
        <b/>
        <vertAlign val="superscript"/>
        <sz val="12"/>
        <rFont val="Calibri"/>
        <family val="2"/>
      </rPr>
      <t xml:space="preserve">1) </t>
    </r>
  </si>
  <si>
    <r>
      <t xml:space="preserve">2) koszty bezpośrednie rozpowszechniania  </t>
    </r>
    <r>
      <rPr>
        <b/>
        <vertAlign val="superscript"/>
        <sz val="12"/>
        <rFont val="Calibri"/>
        <family val="2"/>
      </rPr>
      <t xml:space="preserve">2) </t>
    </r>
  </si>
  <si>
    <r>
      <t xml:space="preserve">produkcja filmowa </t>
    </r>
    <r>
      <rPr>
        <b/>
        <vertAlign val="superscript"/>
        <sz val="10"/>
        <rFont val="Calibri"/>
        <family val="2"/>
      </rPr>
      <t>3)</t>
    </r>
  </si>
  <si>
    <t>3) koszty pośrednie</t>
  </si>
  <si>
    <t>4) koszty ogólnego zarządu</t>
  </si>
  <si>
    <t>1) koszty bezpośrednie tworzenia</t>
  </si>
  <si>
    <t>1) środki publiczne, razem</t>
  </si>
  <si>
    <t>f) zakup audycji od producentów niezależnych</t>
  </si>
  <si>
    <t>do rozporządzenia Krajowej Rady Radiofonii i Telewizji</t>
  </si>
  <si>
    <t>Przedsięwzięcia związane z tworzeniem i rozpowszechnianiem programów, uwzględniające audycje realizujące misję publiczną, o której mowa 
w art 21 ust. 1 ustawy, w zakresie:</t>
  </si>
  <si>
    <t>Przedsięwzięcia uwzględniające audycje realizujące misję publiczną, o której mowa w art. 21 ust. 1 ustawy, 
w zakresie:</t>
  </si>
  <si>
    <t>Przedsięwzięcia związane z tworzeniem i rozpowszechnianiem programów uwzględniające audycje realizujące misję publiczną, o której mowa w art. 21 ust. 1 ustawy, w zakresie:</t>
  </si>
  <si>
    <t xml:space="preserve">Przedsięwzięcia związane z tworzeniem i rozpowszechnianiem audycji dla mniejszości narodowych i etnicznych oraz dla społeczności posługującej się językiem regionalnym  </t>
  </si>
  <si>
    <t>z dnia 20 marca 2012 r.</t>
  </si>
  <si>
    <t>(poz. 429)</t>
  </si>
  <si>
    <t>ZARZĄDU SPÓŁKI RADIA LUBLIN S.A.</t>
  </si>
  <si>
    <t xml:space="preserve">Program regionalny </t>
  </si>
  <si>
    <t>program regionalny</t>
  </si>
  <si>
    <t>za  okres od 1.01 -31.12. 2015 r.</t>
  </si>
  <si>
    <t>4. Stan środków  na dzień 1.01.2015 r. razem,</t>
  </si>
  <si>
    <t>09.02.2016 r.</t>
  </si>
  <si>
    <t>Sporządziła: Hanna Chabros</t>
  </si>
  <si>
    <t>Zatwierdził: Andrzej Szwabe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</si>
</sst>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48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u val="single"/>
      <sz val="10"/>
      <name val="Calibri"/>
      <family val="2"/>
    </font>
    <font>
      <b/>
      <vertAlign val="superscript"/>
      <sz val="10"/>
      <name val="Calibri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 horizontal="left" wrapText="1" indent="1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 wrapText="1" indent="1"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 wrapText="1" indent="1"/>
    </xf>
    <xf numFmtId="0" fontId="1" fillId="0" borderId="17" xfId="0" applyFont="1" applyBorder="1" applyAlignment="1">
      <alignment horizontal="left" wrapText="1" indent="1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 horizontal="left" wrapText="1" indent="2"/>
    </xf>
    <xf numFmtId="0" fontId="4" fillId="0" borderId="0" xfId="0" applyFont="1" applyAlignment="1">
      <alignment horizontal="center" wrapText="1"/>
    </xf>
    <xf numFmtId="0" fontId="1" fillId="0" borderId="15" xfId="0" applyFont="1" applyBorder="1" applyAlignment="1">
      <alignment horizontal="left" wrapText="1" indent="2"/>
    </xf>
    <xf numFmtId="0" fontId="2" fillId="0" borderId="13" xfId="0" applyFont="1" applyBorder="1" applyAlignment="1">
      <alignment wrapText="1"/>
    </xf>
    <xf numFmtId="0" fontId="1" fillId="0" borderId="18" xfId="0" applyFont="1" applyBorder="1" applyAlignment="1">
      <alignment horizontal="left" wrapText="1" inden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8" xfId="0" applyFont="1" applyBorder="1" applyAlignment="1">
      <alignment horizontal="left" vertical="center" wrapText="1" indent="2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 indent="1"/>
    </xf>
    <xf numFmtId="0" fontId="2" fillId="0" borderId="1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wrapText="1"/>
    </xf>
    <xf numFmtId="0" fontId="1" fillId="0" borderId="13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1" xfId="0" applyFont="1" applyBorder="1" applyAlignment="1">
      <alignment wrapText="1"/>
    </xf>
    <xf numFmtId="0" fontId="2" fillId="0" borderId="22" xfId="0" applyFont="1" applyBorder="1" applyAlignment="1">
      <alignment horizontal="left" wrapText="1"/>
    </xf>
    <xf numFmtId="0" fontId="0" fillId="0" borderId="0" xfId="0" applyAlignment="1">
      <alignment horizontal="centerContinuous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wrapText="1" indent="1"/>
    </xf>
    <xf numFmtId="0" fontId="2" fillId="0" borderId="24" xfId="0" applyFont="1" applyBorder="1" applyAlignment="1">
      <alignment wrapText="1"/>
    </xf>
    <xf numFmtId="0" fontId="1" fillId="0" borderId="15" xfId="0" applyFont="1" applyBorder="1" applyAlignment="1" quotePrefix="1">
      <alignment horizontal="left" vertical="center" wrapText="1" indent="2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wrapText="1" indent="1"/>
    </xf>
    <xf numFmtId="0" fontId="1" fillId="0" borderId="18" xfId="0" applyFont="1" applyBorder="1" applyAlignment="1">
      <alignment horizontal="left" vertical="center" wrapText="1" indent="1"/>
    </xf>
    <xf numFmtId="0" fontId="1" fillId="0" borderId="21" xfId="0" applyFont="1" applyBorder="1" applyAlignment="1">
      <alignment horizontal="left"/>
    </xf>
    <xf numFmtId="0" fontId="0" fillId="0" borderId="21" xfId="0" applyBorder="1" applyAlignment="1">
      <alignment/>
    </xf>
    <xf numFmtId="0" fontId="1" fillId="0" borderId="25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4" fontId="2" fillId="0" borderId="10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4" fontId="1" fillId="0" borderId="15" xfId="0" applyNumberFormat="1" applyFont="1" applyBorder="1" applyAlignment="1">
      <alignment wrapText="1"/>
    </xf>
    <xf numFmtId="4" fontId="1" fillId="0" borderId="13" xfId="0" applyNumberFormat="1" applyFont="1" applyBorder="1" applyAlignment="1">
      <alignment wrapText="1"/>
    </xf>
    <xf numFmtId="4" fontId="1" fillId="0" borderId="16" xfId="0" applyNumberFormat="1" applyFont="1" applyBorder="1" applyAlignment="1">
      <alignment wrapText="1"/>
    </xf>
    <xf numFmtId="4" fontId="2" fillId="0" borderId="24" xfId="0" applyNumberFormat="1" applyFont="1" applyBorder="1" applyAlignment="1">
      <alignment vertical="center" wrapText="1"/>
    </xf>
    <xf numFmtId="4" fontId="1" fillId="0" borderId="21" xfId="0" applyNumberFormat="1" applyFont="1" applyBorder="1" applyAlignment="1">
      <alignment wrapText="1"/>
    </xf>
    <xf numFmtId="4" fontId="2" fillId="0" borderId="14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8" xfId="0" applyNumberFormat="1" applyFont="1" applyBorder="1" applyAlignment="1">
      <alignment wrapText="1"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 wrapText="1"/>
    </xf>
    <xf numFmtId="4" fontId="1" fillId="0" borderId="17" xfId="0" applyNumberFormat="1" applyFont="1" applyBorder="1" applyAlignment="1">
      <alignment/>
    </xf>
    <xf numFmtId="4" fontId="1" fillId="0" borderId="11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wrapText="1"/>
    </xf>
    <xf numFmtId="4" fontId="1" fillId="0" borderId="14" xfId="0" applyNumberFormat="1" applyFont="1" applyBorder="1" applyAlignment="1">
      <alignment wrapText="1"/>
    </xf>
    <xf numFmtId="4" fontId="2" fillId="0" borderId="24" xfId="0" applyNumberFormat="1" applyFont="1" applyBorder="1" applyAlignment="1">
      <alignment wrapText="1"/>
    </xf>
    <xf numFmtId="4" fontId="1" fillId="0" borderId="25" xfId="0" applyNumberFormat="1" applyFont="1" applyBorder="1" applyAlignment="1">
      <alignment wrapText="1"/>
    </xf>
    <xf numFmtId="4" fontId="1" fillId="0" borderId="20" xfId="0" applyNumberFormat="1" applyFont="1" applyBorder="1" applyAlignment="1">
      <alignment wrapText="1"/>
    </xf>
    <xf numFmtId="4" fontId="1" fillId="0" borderId="26" xfId="0" applyNumberFormat="1" applyFont="1" applyBorder="1" applyAlignment="1">
      <alignment wrapText="1"/>
    </xf>
    <xf numFmtId="4" fontId="2" fillId="0" borderId="27" xfId="0" applyNumberFormat="1" applyFont="1" applyBorder="1" applyAlignment="1">
      <alignment vertical="center" wrapText="1"/>
    </xf>
    <xf numFmtId="4" fontId="2" fillId="0" borderId="28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4" fontId="2" fillId="0" borderId="21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horizontal="left" wrapText="1" indent="1"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29" xfId="0" applyNumberFormat="1" applyFont="1" applyBorder="1" applyAlignment="1">
      <alignment wrapText="1"/>
    </xf>
    <xf numFmtId="4" fontId="1" fillId="0" borderId="24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2" fillId="0" borderId="10" xfId="0" applyNumberFormat="1" applyFont="1" applyBorder="1" applyAlignment="1">
      <alignment wrapText="1"/>
    </xf>
    <xf numFmtId="4" fontId="1" fillId="0" borderId="14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right" wrapText="1"/>
    </xf>
    <xf numFmtId="4" fontId="2" fillId="0" borderId="30" xfId="0" applyNumberFormat="1" applyFont="1" applyBorder="1" applyAlignment="1">
      <alignment wrapText="1"/>
    </xf>
    <xf numFmtId="4" fontId="2" fillId="0" borderId="14" xfId="0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4" fontId="2" fillId="0" borderId="27" xfId="0" applyNumberFormat="1" applyFont="1" applyBorder="1" applyAlignment="1">
      <alignment horizontal="right" wrapText="1"/>
    </xf>
    <xf numFmtId="4" fontId="2" fillId="0" borderId="27" xfId="0" applyNumberFormat="1" applyFont="1" applyBorder="1" applyAlignment="1">
      <alignment wrapText="1"/>
    </xf>
    <xf numFmtId="4" fontId="2" fillId="0" borderId="31" xfId="0" applyNumberFormat="1" applyFont="1" applyBorder="1" applyAlignment="1">
      <alignment wrapText="1"/>
    </xf>
    <xf numFmtId="4" fontId="2" fillId="0" borderId="28" xfId="0" applyNumberFormat="1" applyFont="1" applyBorder="1" applyAlignment="1">
      <alignment wrapText="1"/>
    </xf>
    <xf numFmtId="4" fontId="1" fillId="0" borderId="30" xfId="0" applyNumberFormat="1" applyFont="1" applyBorder="1" applyAlignment="1">
      <alignment wrapText="1"/>
    </xf>
    <xf numFmtId="4" fontId="1" fillId="0" borderId="32" xfId="0" applyNumberFormat="1" applyFont="1" applyBorder="1" applyAlignment="1">
      <alignment wrapText="1"/>
    </xf>
    <xf numFmtId="4" fontId="1" fillId="0" borderId="33" xfId="0" applyNumberFormat="1" applyFont="1" applyBorder="1" applyAlignment="1">
      <alignment wrapText="1"/>
    </xf>
    <xf numFmtId="0" fontId="1" fillId="0" borderId="34" xfId="0" applyFont="1" applyBorder="1" applyAlignment="1">
      <alignment wrapText="1"/>
    </xf>
    <xf numFmtId="49" fontId="1" fillId="0" borderId="35" xfId="0" applyNumberFormat="1" applyFont="1" applyBorder="1" applyAlignment="1">
      <alignment horizontal="right" wrapText="1"/>
    </xf>
    <xf numFmtId="0" fontId="1" fillId="0" borderId="34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4" fontId="2" fillId="0" borderId="15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horizontal="right" wrapText="1"/>
    </xf>
    <xf numFmtId="4" fontId="1" fillId="0" borderId="15" xfId="0" applyNumberFormat="1" applyFont="1" applyBorder="1" applyAlignment="1">
      <alignment horizontal="right" wrapText="1"/>
    </xf>
    <xf numFmtId="4" fontId="46" fillId="0" borderId="13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2" fillId="0" borderId="31" xfId="0" applyNumberFormat="1" applyFont="1" applyBorder="1" applyAlignment="1">
      <alignment horizontal="right" wrapText="1"/>
    </xf>
    <xf numFmtId="4" fontId="2" fillId="0" borderId="16" xfId="0" applyNumberFormat="1" applyFont="1" applyBorder="1" applyAlignment="1">
      <alignment wrapText="1"/>
    </xf>
    <xf numFmtId="4" fontId="2" fillId="0" borderId="36" xfId="0" applyNumberFormat="1" applyFont="1" applyBorder="1" applyAlignment="1">
      <alignment wrapText="1"/>
    </xf>
    <xf numFmtId="4" fontId="2" fillId="0" borderId="31" xfId="0" applyNumberFormat="1" applyFont="1" applyBorder="1" applyAlignment="1">
      <alignment vertical="center" wrapText="1"/>
    </xf>
    <xf numFmtId="4" fontId="46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 horizontal="left" wrapText="1"/>
    </xf>
    <xf numFmtId="4" fontId="2" fillId="0" borderId="24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wrapText="1"/>
    </xf>
    <xf numFmtId="4" fontId="1" fillId="0" borderId="11" xfId="0" applyNumberFormat="1" applyFont="1" applyBorder="1" applyAlignment="1">
      <alignment horizontal="left" wrapText="1"/>
    </xf>
    <xf numFmtId="4" fontId="1" fillId="0" borderId="16" xfId="0" applyNumberFormat="1" applyFont="1" applyBorder="1" applyAlignment="1">
      <alignment horizontal="left" wrapText="1" indent="1"/>
    </xf>
    <xf numFmtId="4" fontId="1" fillId="0" borderId="13" xfId="0" applyNumberFormat="1" applyFont="1" applyBorder="1" applyAlignment="1">
      <alignment horizontal="left" wrapText="1"/>
    </xf>
    <xf numFmtId="4" fontId="1" fillId="0" borderId="12" xfId="0" applyNumberFormat="1" applyFont="1" applyBorder="1" applyAlignment="1">
      <alignment horizontal="left" wrapText="1"/>
    </xf>
    <xf numFmtId="4" fontId="1" fillId="0" borderId="21" xfId="0" applyNumberFormat="1" applyFont="1" applyBorder="1" applyAlignment="1">
      <alignment horizontal="left" wrapText="1"/>
    </xf>
    <xf numFmtId="4" fontId="1" fillId="0" borderId="21" xfId="0" applyNumberFormat="1" applyFont="1" applyBorder="1" applyAlignment="1">
      <alignment horizontal="right" wrapText="1"/>
    </xf>
    <xf numFmtId="4" fontId="1" fillId="0" borderId="24" xfId="0" applyNumberFormat="1" applyFont="1" applyBorder="1" applyAlignment="1">
      <alignment wrapText="1"/>
    </xf>
    <xf numFmtId="4" fontId="46" fillId="0" borderId="21" xfId="0" applyNumberFormat="1" applyFont="1" applyBorder="1" applyAlignment="1">
      <alignment wrapText="1"/>
    </xf>
    <xf numFmtId="4" fontId="46" fillId="0" borderId="18" xfId="0" applyNumberFormat="1" applyFont="1" applyBorder="1" applyAlignment="1">
      <alignment/>
    </xf>
    <xf numFmtId="4" fontId="46" fillId="0" borderId="18" xfId="0" applyNumberFormat="1" applyFont="1" applyBorder="1" applyAlignment="1">
      <alignment wrapText="1"/>
    </xf>
    <xf numFmtId="4" fontId="46" fillId="0" borderId="13" xfId="0" applyNumberFormat="1" applyFont="1" applyBorder="1" applyAlignment="1">
      <alignment/>
    </xf>
    <xf numFmtId="4" fontId="1" fillId="0" borderId="15" xfId="0" applyNumberFormat="1" applyFont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right" wrapText="1"/>
    </xf>
    <xf numFmtId="4" fontId="1" fillId="0" borderId="14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0" fillId="0" borderId="38" xfId="0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37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3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X113"/>
  <sheetViews>
    <sheetView zoomScaleSheetLayoutView="100" zoomScalePageLayoutView="0" workbookViewId="0" topLeftCell="A1">
      <selection activeCell="Y14" sqref="Y14"/>
    </sheetView>
  </sheetViews>
  <sheetFormatPr defaultColWidth="9.140625" defaultRowHeight="12.75"/>
  <cols>
    <col min="1" max="1" width="24.421875" style="3" customWidth="1"/>
    <col min="2" max="4" width="12.7109375" style="3" customWidth="1"/>
    <col min="5" max="11" width="12.7109375" style="0" customWidth="1"/>
    <col min="12" max="12" width="26.7109375" style="3" hidden="1" customWidth="1"/>
    <col min="13" max="22" width="11.7109375" style="0" hidden="1" customWidth="1"/>
    <col min="23" max="23" width="0" style="0" hidden="1" customWidth="1"/>
  </cols>
  <sheetData>
    <row r="1" spans="2:11" ht="13.5">
      <c r="B1" s="8"/>
      <c r="C1" s="8"/>
      <c r="E1" s="3"/>
      <c r="G1" s="5"/>
      <c r="K1" s="5" t="s">
        <v>109</v>
      </c>
    </row>
    <row r="2" spans="1:11" ht="13.5">
      <c r="A2" s="11"/>
      <c r="B2" s="8"/>
      <c r="C2" s="8"/>
      <c r="E2" s="3"/>
      <c r="G2" s="5"/>
      <c r="K2" s="5" t="s">
        <v>151</v>
      </c>
    </row>
    <row r="3" spans="1:11" ht="13.5">
      <c r="A3" s="197"/>
      <c r="B3" s="197"/>
      <c r="C3" s="197"/>
      <c r="D3" s="197"/>
      <c r="E3" s="197"/>
      <c r="F3" s="197"/>
      <c r="G3" s="197"/>
      <c r="H3" s="197"/>
      <c r="I3" s="197"/>
      <c r="K3" s="5" t="s">
        <v>156</v>
      </c>
    </row>
    <row r="4" spans="1:11" ht="12.75" customHeight="1">
      <c r="A4" s="198" t="s">
        <v>19</v>
      </c>
      <c r="B4" s="198"/>
      <c r="C4" s="198"/>
      <c r="D4" s="198"/>
      <c r="E4" s="198"/>
      <c r="F4" s="198"/>
      <c r="G4" s="198"/>
      <c r="H4" s="198"/>
      <c r="I4" s="198"/>
      <c r="K4" s="5" t="s">
        <v>157</v>
      </c>
    </row>
    <row r="5" spans="1:11" ht="12.75" customHeight="1">
      <c r="A5" s="199" t="s">
        <v>158</v>
      </c>
      <c r="B5" s="199"/>
      <c r="C5" s="199"/>
      <c r="D5" s="199"/>
      <c r="E5" s="199"/>
      <c r="F5" s="199"/>
      <c r="G5" s="199"/>
      <c r="H5" s="199"/>
      <c r="I5" s="199"/>
      <c r="K5" s="5" t="s">
        <v>20</v>
      </c>
    </row>
    <row r="6" spans="1:11" ht="15.75" customHeight="1">
      <c r="A6" s="198" t="s">
        <v>110</v>
      </c>
      <c r="B6" s="198"/>
      <c r="C6" s="198"/>
      <c r="D6" s="198"/>
      <c r="E6" s="198"/>
      <c r="F6" s="198"/>
      <c r="G6" s="198"/>
      <c r="H6" s="198"/>
      <c r="I6" s="198"/>
      <c r="J6" s="89"/>
      <c r="K6" s="89"/>
    </row>
    <row r="7" spans="1:11" ht="15" customHeight="1">
      <c r="A7" s="198" t="s">
        <v>161</v>
      </c>
      <c r="B7" s="198"/>
      <c r="C7" s="198"/>
      <c r="D7" s="198"/>
      <c r="E7" s="198"/>
      <c r="F7" s="198"/>
      <c r="G7" s="198"/>
      <c r="H7" s="198"/>
      <c r="I7" s="198"/>
      <c r="J7" s="68"/>
      <c r="K7" s="68"/>
    </row>
    <row r="8" spans="1:12" ht="12.75" customHeight="1">
      <c r="A8" s="10" t="s">
        <v>91</v>
      </c>
      <c r="B8" s="45"/>
      <c r="C8" s="9"/>
      <c r="D8" s="9"/>
      <c r="E8" s="9"/>
      <c r="F8" s="17"/>
      <c r="G8" s="17"/>
      <c r="H8" s="17"/>
      <c r="I8" s="17"/>
      <c r="J8" s="17"/>
      <c r="K8" s="17"/>
      <c r="L8" s="10"/>
    </row>
    <row r="9" spans="2:12" ht="10.5" customHeight="1">
      <c r="B9" s="45"/>
      <c r="C9" s="9"/>
      <c r="D9" s="9"/>
      <c r="E9" s="9"/>
      <c r="F9" s="17"/>
      <c r="G9" s="17"/>
      <c r="H9" s="17"/>
      <c r="I9" s="17"/>
      <c r="J9" s="17"/>
      <c r="K9" s="17"/>
      <c r="L9" s="10"/>
    </row>
    <row r="10" spans="1:12" ht="12.75" customHeight="1">
      <c r="A10" s="179" t="s">
        <v>159</v>
      </c>
      <c r="B10" s="179"/>
      <c r="C10" s="179"/>
      <c r="D10" s="179"/>
      <c r="E10" s="179"/>
      <c r="F10" s="179"/>
      <c r="G10" s="17"/>
      <c r="H10" s="17"/>
      <c r="I10" s="17"/>
      <c r="J10" s="17"/>
      <c r="K10" s="17"/>
      <c r="L10" s="10"/>
    </row>
    <row r="11" spans="1:12" ht="12.75" customHeight="1">
      <c r="A11" s="67"/>
      <c r="B11" s="67"/>
      <c r="C11" s="67"/>
      <c r="D11" s="67"/>
      <c r="E11" s="67"/>
      <c r="F11" s="67"/>
      <c r="G11" s="17"/>
      <c r="H11" s="17"/>
      <c r="I11" s="17"/>
      <c r="J11" s="17"/>
      <c r="K11" s="5"/>
      <c r="L11" s="10"/>
    </row>
    <row r="12" spans="1:22" s="44" customFormat="1" ht="36.75" customHeight="1">
      <c r="A12" s="176" t="s">
        <v>49</v>
      </c>
      <c r="B12" s="174" t="s">
        <v>152</v>
      </c>
      <c r="C12" s="175"/>
      <c r="D12" s="175"/>
      <c r="E12" s="175"/>
      <c r="F12" s="175"/>
      <c r="G12" s="175"/>
      <c r="H12" s="175"/>
      <c r="I12" s="175"/>
      <c r="J12" s="175"/>
      <c r="K12" s="54"/>
      <c r="L12" s="176" t="s">
        <v>49</v>
      </c>
      <c r="M12" s="194" t="s">
        <v>153</v>
      </c>
      <c r="N12" s="195"/>
      <c r="O12" s="195"/>
      <c r="P12" s="196"/>
      <c r="Q12" s="185" t="s">
        <v>37</v>
      </c>
      <c r="R12" s="186"/>
      <c r="S12" s="191" t="s">
        <v>79</v>
      </c>
      <c r="T12" s="192"/>
      <c r="U12" s="192"/>
      <c r="V12" s="193"/>
    </row>
    <row r="13" spans="1:22" s="44" customFormat="1" ht="19.5" customHeight="1">
      <c r="A13" s="177"/>
      <c r="B13" s="172" t="s">
        <v>50</v>
      </c>
      <c r="C13" s="173"/>
      <c r="D13" s="172" t="s">
        <v>51</v>
      </c>
      <c r="E13" s="173"/>
      <c r="F13" s="172" t="s">
        <v>52</v>
      </c>
      <c r="G13" s="173"/>
      <c r="H13" s="172" t="s">
        <v>53</v>
      </c>
      <c r="I13" s="173"/>
      <c r="J13" s="172" t="s">
        <v>54</v>
      </c>
      <c r="K13" s="173"/>
      <c r="L13" s="177"/>
      <c r="M13" s="200" t="s">
        <v>55</v>
      </c>
      <c r="N13" s="200"/>
      <c r="O13" s="201" t="s">
        <v>82</v>
      </c>
      <c r="P13" s="201"/>
      <c r="Q13" s="187"/>
      <c r="R13" s="188"/>
      <c r="S13" s="191" t="s">
        <v>77</v>
      </c>
      <c r="T13" s="193"/>
      <c r="U13" s="191" t="s">
        <v>78</v>
      </c>
      <c r="V13" s="193"/>
    </row>
    <row r="14" spans="1:22" ht="33" customHeight="1">
      <c r="A14" s="178"/>
      <c r="B14" s="1" t="s">
        <v>83</v>
      </c>
      <c r="C14" s="1" t="s">
        <v>84</v>
      </c>
      <c r="D14" s="1" t="s">
        <v>83</v>
      </c>
      <c r="E14" s="1" t="s">
        <v>84</v>
      </c>
      <c r="F14" s="1" t="s">
        <v>83</v>
      </c>
      <c r="G14" s="1" t="s">
        <v>84</v>
      </c>
      <c r="H14" s="1" t="s">
        <v>83</v>
      </c>
      <c r="I14" s="1" t="s">
        <v>84</v>
      </c>
      <c r="J14" s="1" t="s">
        <v>83</v>
      </c>
      <c r="K14" s="1" t="s">
        <v>84</v>
      </c>
      <c r="L14" s="178"/>
      <c r="M14" s="86" t="s">
        <v>83</v>
      </c>
      <c r="N14" s="86" t="s">
        <v>84</v>
      </c>
      <c r="O14" s="74" t="s">
        <v>111</v>
      </c>
      <c r="P14" s="74" t="s">
        <v>112</v>
      </c>
      <c r="Q14" s="1" t="s">
        <v>83</v>
      </c>
      <c r="R14" s="1" t="s">
        <v>84</v>
      </c>
      <c r="S14" s="1" t="s">
        <v>83</v>
      </c>
      <c r="T14" s="1" t="s">
        <v>84</v>
      </c>
      <c r="U14" s="1" t="s">
        <v>83</v>
      </c>
      <c r="V14" s="1" t="s">
        <v>84</v>
      </c>
    </row>
    <row r="15" spans="1:22" ht="13.5">
      <c r="A15" s="1" t="s">
        <v>0</v>
      </c>
      <c r="B15" s="1" t="s">
        <v>1</v>
      </c>
      <c r="C15" s="1" t="s">
        <v>2</v>
      </c>
      <c r="D15" s="1" t="s">
        <v>29</v>
      </c>
      <c r="E15" s="1" t="s">
        <v>30</v>
      </c>
      <c r="F15" s="1" t="s">
        <v>31</v>
      </c>
      <c r="G15" s="1" t="s">
        <v>32</v>
      </c>
      <c r="H15" s="1" t="s">
        <v>33</v>
      </c>
      <c r="I15" s="1" t="s">
        <v>34</v>
      </c>
      <c r="J15" s="1" t="s">
        <v>35</v>
      </c>
      <c r="K15" s="1" t="s">
        <v>36</v>
      </c>
      <c r="L15" s="1"/>
      <c r="M15" s="1" t="s">
        <v>38</v>
      </c>
      <c r="N15" s="1" t="s">
        <v>39</v>
      </c>
      <c r="O15" s="1" t="s">
        <v>40</v>
      </c>
      <c r="P15" s="1" t="s">
        <v>41</v>
      </c>
      <c r="Q15" s="1" t="s">
        <v>42</v>
      </c>
      <c r="R15" s="1" t="s">
        <v>43</v>
      </c>
      <c r="S15" s="1" t="s">
        <v>44</v>
      </c>
      <c r="T15" s="1" t="s">
        <v>45</v>
      </c>
      <c r="U15" s="1" t="s">
        <v>85</v>
      </c>
      <c r="V15" s="1" t="s">
        <v>86</v>
      </c>
    </row>
    <row r="16" spans="1:22" ht="26.25" customHeight="1">
      <c r="A16" s="70" t="s">
        <v>142</v>
      </c>
      <c r="B16" s="90">
        <v>1232</v>
      </c>
      <c r="C16" s="90">
        <v>1051</v>
      </c>
      <c r="D16" s="90">
        <v>684</v>
      </c>
      <c r="E16" s="90">
        <v>377</v>
      </c>
      <c r="F16" s="90">
        <v>2698</v>
      </c>
      <c r="G16" s="90">
        <v>2864</v>
      </c>
      <c r="H16" s="90">
        <v>1150</v>
      </c>
      <c r="I16" s="90">
        <v>1142</v>
      </c>
      <c r="J16" s="90">
        <v>286</v>
      </c>
      <c r="K16" s="90">
        <v>238</v>
      </c>
      <c r="L16" s="70" t="s">
        <v>98</v>
      </c>
      <c r="M16" s="70"/>
      <c r="N16" s="70"/>
      <c r="O16" s="70"/>
      <c r="P16" s="70"/>
      <c r="Q16" s="69" t="s">
        <v>47</v>
      </c>
      <c r="R16" s="69" t="s">
        <v>47</v>
      </c>
      <c r="S16" s="69" t="s">
        <v>47</v>
      </c>
      <c r="T16" s="69" t="s">
        <v>47</v>
      </c>
      <c r="U16" s="69" t="s">
        <v>47</v>
      </c>
      <c r="V16" s="69" t="s">
        <v>47</v>
      </c>
    </row>
    <row r="17" spans="1:22" ht="24.75" customHeight="1">
      <c r="A17" s="7" t="s">
        <v>135</v>
      </c>
      <c r="B17" s="91">
        <f>SUM(B19,B26)</f>
        <v>2248900</v>
      </c>
      <c r="C17" s="91">
        <f aca="true" t="shared" si="0" ref="C17:K17">SUM(C19,C26)</f>
        <v>2965527.63</v>
      </c>
      <c r="D17" s="91">
        <f t="shared" si="0"/>
        <v>686700</v>
      </c>
      <c r="E17" s="91">
        <f t="shared" si="0"/>
        <v>607671.1900000001</v>
      </c>
      <c r="F17" s="91">
        <f t="shared" si="0"/>
        <v>2311600</v>
      </c>
      <c r="G17" s="91">
        <f t="shared" si="0"/>
        <v>2926507.96</v>
      </c>
      <c r="H17" s="91">
        <f t="shared" si="0"/>
        <v>1378800</v>
      </c>
      <c r="I17" s="91">
        <f t="shared" si="0"/>
        <v>919981.9</v>
      </c>
      <c r="J17" s="91">
        <f t="shared" si="0"/>
        <v>352200</v>
      </c>
      <c r="K17" s="91">
        <f t="shared" si="0"/>
        <v>398440.22</v>
      </c>
      <c r="L17" s="12" t="s">
        <v>99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13.5">
      <c r="A18" s="39" t="s">
        <v>18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39" t="s">
        <v>18</v>
      </c>
      <c r="M18" s="39"/>
      <c r="N18" s="39"/>
      <c r="O18" s="39"/>
      <c r="P18" s="39"/>
      <c r="Q18" s="39"/>
      <c r="R18" s="39"/>
      <c r="S18" s="39"/>
      <c r="T18" s="39"/>
      <c r="U18" s="39"/>
      <c r="V18" s="39"/>
    </row>
    <row r="19" spans="1:22" ht="23.25" customHeight="1">
      <c r="A19" s="31" t="s">
        <v>57</v>
      </c>
      <c r="B19" s="93">
        <f>SUM(B21:B25)</f>
        <v>2183400</v>
      </c>
      <c r="C19" s="93">
        <f aca="true" t="shared" si="1" ref="C19:K19">SUM(C21:C25)</f>
        <v>2519772.35</v>
      </c>
      <c r="D19" s="93">
        <f>SUM(D21:D25)</f>
        <v>650300</v>
      </c>
      <c r="E19" s="93">
        <f t="shared" si="1"/>
        <v>518863.83</v>
      </c>
      <c r="F19" s="93">
        <f t="shared" si="1"/>
        <v>2168100</v>
      </c>
      <c r="G19" s="93">
        <f t="shared" si="1"/>
        <v>2563709.5</v>
      </c>
      <c r="H19" s="93">
        <f t="shared" si="1"/>
        <v>1317600</v>
      </c>
      <c r="I19" s="93">
        <f t="shared" si="1"/>
        <v>812058.55</v>
      </c>
      <c r="J19" s="93">
        <f t="shared" si="1"/>
        <v>337000</v>
      </c>
      <c r="K19" s="93">
        <f t="shared" si="1"/>
        <v>346832.54</v>
      </c>
      <c r="L19" s="31" t="s">
        <v>57</v>
      </c>
      <c r="M19" s="27"/>
      <c r="N19" s="27"/>
      <c r="O19" s="31"/>
      <c r="P19" s="31"/>
      <c r="Q19" s="27"/>
      <c r="R19" s="27"/>
      <c r="S19" s="27"/>
      <c r="T19" s="27"/>
      <c r="U19" s="27"/>
      <c r="V19" s="27"/>
    </row>
    <row r="20" spans="1:22" ht="13.5">
      <c r="A20" s="6" t="s">
        <v>3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6" t="s">
        <v>3</v>
      </c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27.75" customHeight="1">
      <c r="A21" s="33" t="s">
        <v>115</v>
      </c>
      <c r="B21" s="94">
        <v>2175100</v>
      </c>
      <c r="C21" s="94">
        <v>2430802.62</v>
      </c>
      <c r="D21" s="94">
        <v>645700</v>
      </c>
      <c r="E21" s="94">
        <v>501138.48</v>
      </c>
      <c r="F21" s="94">
        <v>2149900</v>
      </c>
      <c r="G21" s="94">
        <v>2491297.39</v>
      </c>
      <c r="H21" s="94">
        <v>1109800</v>
      </c>
      <c r="I21" s="94">
        <v>790517.8</v>
      </c>
      <c r="J21" s="94">
        <v>335100</v>
      </c>
      <c r="K21" s="94">
        <v>336531.99</v>
      </c>
      <c r="L21" s="6" t="s">
        <v>10</v>
      </c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27">
      <c r="A22" s="29" t="s">
        <v>116</v>
      </c>
      <c r="B22" s="95">
        <v>0</v>
      </c>
      <c r="C22" s="95">
        <v>0</v>
      </c>
      <c r="D22" s="95">
        <v>0</v>
      </c>
      <c r="E22" s="95">
        <v>0</v>
      </c>
      <c r="F22" s="95">
        <v>0</v>
      </c>
      <c r="G22" s="95">
        <v>0</v>
      </c>
      <c r="H22" s="95">
        <v>200000</v>
      </c>
      <c r="I22" s="95">
        <v>0</v>
      </c>
      <c r="J22" s="95">
        <v>0</v>
      </c>
      <c r="K22" s="95">
        <v>0</v>
      </c>
      <c r="L22" s="29" t="s">
        <v>11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:22" ht="27">
      <c r="A23" s="29" t="s">
        <v>117</v>
      </c>
      <c r="B23" s="95">
        <v>8300</v>
      </c>
      <c r="C23" s="95">
        <v>61258.17</v>
      </c>
      <c r="D23" s="95">
        <v>4600</v>
      </c>
      <c r="E23" s="95">
        <v>12204.4</v>
      </c>
      <c r="F23" s="95">
        <v>18200</v>
      </c>
      <c r="G23" s="95">
        <v>49857.78</v>
      </c>
      <c r="H23" s="95">
        <v>7800</v>
      </c>
      <c r="I23" s="95">
        <v>14831.41</v>
      </c>
      <c r="J23" s="95">
        <v>1900</v>
      </c>
      <c r="K23" s="95">
        <v>7092.22</v>
      </c>
      <c r="L23" s="29" t="s">
        <v>12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2" ht="27">
      <c r="A24" s="29" t="s">
        <v>118</v>
      </c>
      <c r="B24" s="95">
        <v>0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29" t="s">
        <v>13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ht="24" customHeight="1">
      <c r="A25" s="29" t="s">
        <v>119</v>
      </c>
      <c r="B25" s="95">
        <v>0</v>
      </c>
      <c r="C25" s="95">
        <v>27711.56</v>
      </c>
      <c r="D25" s="95">
        <v>0</v>
      </c>
      <c r="E25" s="95">
        <v>5520.95</v>
      </c>
      <c r="F25" s="95">
        <v>0</v>
      </c>
      <c r="G25" s="95">
        <v>22554.33</v>
      </c>
      <c r="H25" s="95">
        <v>0</v>
      </c>
      <c r="I25" s="95">
        <v>6709.34</v>
      </c>
      <c r="J25" s="95">
        <v>0</v>
      </c>
      <c r="K25" s="95">
        <v>3208.33</v>
      </c>
      <c r="L25" s="29" t="s">
        <v>14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2" ht="41.25">
      <c r="A26" s="13" t="s">
        <v>132</v>
      </c>
      <c r="B26" s="107">
        <v>65500</v>
      </c>
      <c r="C26" s="107">
        <v>445755.28</v>
      </c>
      <c r="D26" s="107">
        <v>36400</v>
      </c>
      <c r="E26" s="107">
        <v>88807.36</v>
      </c>
      <c r="F26" s="107">
        <v>143500</v>
      </c>
      <c r="G26" s="107">
        <v>362798.46</v>
      </c>
      <c r="H26" s="107">
        <v>61200</v>
      </c>
      <c r="I26" s="107">
        <v>107923.35</v>
      </c>
      <c r="J26" s="107">
        <v>15200</v>
      </c>
      <c r="K26" s="107">
        <v>51607.68</v>
      </c>
      <c r="L26" s="13" t="s">
        <v>15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3" ht="18.75" customHeight="1">
      <c r="A27" s="66"/>
      <c r="B27" s="97"/>
      <c r="C27" s="162"/>
      <c r="D27" s="97"/>
      <c r="E27" s="162"/>
      <c r="F27" s="97"/>
      <c r="G27" s="162"/>
      <c r="H27" s="97"/>
      <c r="I27" s="162"/>
      <c r="J27" s="97"/>
      <c r="K27" s="127"/>
      <c r="L27" s="66"/>
      <c r="M27" s="66"/>
      <c r="N27" s="66"/>
      <c r="O27" s="66"/>
      <c r="P27" s="66"/>
      <c r="Q27" s="66"/>
      <c r="R27" s="66"/>
      <c r="S27" s="66"/>
      <c r="T27" s="66"/>
      <c r="U27" s="66"/>
      <c r="W27" s="21">
        <v>6</v>
      </c>
    </row>
    <row r="28" spans="1:22" ht="20.25" customHeight="1">
      <c r="A28" s="12" t="s">
        <v>100</v>
      </c>
      <c r="B28" s="91">
        <f>SUM(B30,B41,B48,B49)</f>
        <v>2248900</v>
      </c>
      <c r="C28" s="91">
        <f aca="true" t="shared" si="2" ref="C28:K28">SUM(C30,C41,C48,C49)</f>
        <v>2965527.62</v>
      </c>
      <c r="D28" s="91">
        <f t="shared" si="2"/>
        <v>686700</v>
      </c>
      <c r="E28" s="91">
        <f t="shared" si="2"/>
        <v>607671.1799999999</v>
      </c>
      <c r="F28" s="91">
        <f t="shared" si="2"/>
        <v>2311600</v>
      </c>
      <c r="G28" s="91">
        <f t="shared" si="2"/>
        <v>2926507.95</v>
      </c>
      <c r="H28" s="91">
        <f t="shared" si="2"/>
        <v>1378800</v>
      </c>
      <c r="I28" s="91">
        <f t="shared" si="2"/>
        <v>919981.9299999999</v>
      </c>
      <c r="J28" s="91">
        <f t="shared" si="2"/>
        <v>352200</v>
      </c>
      <c r="K28" s="91">
        <f t="shared" si="2"/>
        <v>398440.24</v>
      </c>
      <c r="L28" s="12" t="s">
        <v>100</v>
      </c>
      <c r="M28" s="7"/>
      <c r="N28" s="7"/>
      <c r="O28" s="75"/>
      <c r="P28" s="75"/>
      <c r="Q28" s="15"/>
      <c r="R28" s="15"/>
      <c r="S28" s="15"/>
      <c r="T28" s="15"/>
      <c r="U28" s="15"/>
      <c r="V28" s="15"/>
    </row>
    <row r="29" spans="1:22" ht="13.5">
      <c r="A29" s="52" t="s">
        <v>3</v>
      </c>
      <c r="B29" s="120"/>
      <c r="C29" s="151"/>
      <c r="D29" s="120"/>
      <c r="E29" s="151"/>
      <c r="F29" s="120"/>
      <c r="G29" s="120"/>
      <c r="H29" s="120"/>
      <c r="I29" s="120"/>
      <c r="J29" s="120"/>
      <c r="K29" s="120"/>
      <c r="L29" s="52" t="s">
        <v>3</v>
      </c>
      <c r="M29" s="14"/>
      <c r="N29" s="14"/>
      <c r="O29" s="52"/>
      <c r="P29" s="52"/>
      <c r="Q29" s="14"/>
      <c r="R29" s="14"/>
      <c r="S29" s="14"/>
      <c r="T29" s="14"/>
      <c r="U29" s="14"/>
      <c r="V29" s="14"/>
    </row>
    <row r="30" spans="1:22" ht="27">
      <c r="A30" s="31" t="s">
        <v>148</v>
      </c>
      <c r="B30" s="100">
        <f>SUM(B32:B34)</f>
        <v>1129700</v>
      </c>
      <c r="C30" s="100">
        <f aca="true" t="shared" si="3" ref="C30:K30">SUM(C32:C34)</f>
        <v>1562884.1</v>
      </c>
      <c r="D30" s="100">
        <f t="shared" si="3"/>
        <v>333900</v>
      </c>
      <c r="E30" s="100">
        <f t="shared" si="3"/>
        <v>320398.44</v>
      </c>
      <c r="F30" s="100">
        <f t="shared" si="3"/>
        <v>1549100</v>
      </c>
      <c r="G30" s="100">
        <f t="shared" si="3"/>
        <v>1552498.87</v>
      </c>
      <c r="H30" s="100">
        <f t="shared" si="3"/>
        <v>862800</v>
      </c>
      <c r="I30" s="100">
        <f t="shared" si="3"/>
        <v>489311.76</v>
      </c>
      <c r="J30" s="100">
        <f t="shared" si="3"/>
        <v>193400</v>
      </c>
      <c r="K30" s="100">
        <f t="shared" si="3"/>
        <v>211138.63</v>
      </c>
      <c r="L30" s="31" t="s">
        <v>87</v>
      </c>
      <c r="M30" s="28"/>
      <c r="N30" s="28"/>
      <c r="O30" s="33"/>
      <c r="P30" s="33"/>
      <c r="Q30" s="32" t="s">
        <v>47</v>
      </c>
      <c r="R30" s="32" t="s">
        <v>47</v>
      </c>
      <c r="S30" s="32"/>
      <c r="T30" s="32"/>
      <c r="U30" s="32"/>
      <c r="V30" s="32"/>
    </row>
    <row r="31" spans="1:22" ht="13.5">
      <c r="A31" s="40" t="s">
        <v>3</v>
      </c>
      <c r="B31" s="121"/>
      <c r="C31" s="121"/>
      <c r="D31" s="121"/>
      <c r="E31" s="163"/>
      <c r="F31" s="121"/>
      <c r="G31" s="121"/>
      <c r="H31" s="121"/>
      <c r="I31" s="121"/>
      <c r="J31" s="121"/>
      <c r="K31" s="121"/>
      <c r="L31" s="40" t="s">
        <v>3</v>
      </c>
      <c r="M31" s="6"/>
      <c r="N31" s="6"/>
      <c r="O31" s="6"/>
      <c r="P31" s="6"/>
      <c r="Q31" s="60"/>
      <c r="R31" s="60"/>
      <c r="S31" s="60"/>
      <c r="T31" s="60"/>
      <c r="U31" s="60"/>
      <c r="V31" s="60"/>
    </row>
    <row r="32" spans="1:22" ht="27">
      <c r="A32" s="56" t="s">
        <v>46</v>
      </c>
      <c r="B32" s="94">
        <v>813800</v>
      </c>
      <c r="C32" s="94">
        <v>843866.87</v>
      </c>
      <c r="D32" s="94">
        <v>178200</v>
      </c>
      <c r="E32" s="94">
        <v>178649.22</v>
      </c>
      <c r="F32" s="94">
        <v>925100</v>
      </c>
      <c r="G32" s="94">
        <v>724170.25</v>
      </c>
      <c r="H32" s="94">
        <v>294300</v>
      </c>
      <c r="I32" s="93">
        <v>210378.18</v>
      </c>
      <c r="J32" s="93">
        <v>136400</v>
      </c>
      <c r="K32" s="93">
        <v>119358.85</v>
      </c>
      <c r="L32" s="56" t="s">
        <v>46</v>
      </c>
      <c r="M32" s="6"/>
      <c r="N32" s="6"/>
      <c r="O32" s="56"/>
      <c r="P32" s="56"/>
      <c r="Q32" s="59" t="s">
        <v>47</v>
      </c>
      <c r="R32" s="59" t="s">
        <v>47</v>
      </c>
      <c r="S32" s="59"/>
      <c r="T32" s="59"/>
      <c r="U32" s="59"/>
      <c r="V32" s="59"/>
    </row>
    <row r="33" spans="1:22" ht="13.5">
      <c r="A33" s="58" t="s">
        <v>27</v>
      </c>
      <c r="B33" s="95">
        <v>12300</v>
      </c>
      <c r="C33" s="95">
        <v>31622.87</v>
      </c>
      <c r="D33" s="95">
        <v>4600</v>
      </c>
      <c r="E33" s="95">
        <v>5229.04</v>
      </c>
      <c r="F33" s="95">
        <v>52700</v>
      </c>
      <c r="G33" s="95">
        <v>26133.31</v>
      </c>
      <c r="H33" s="95">
        <v>3800</v>
      </c>
      <c r="I33" s="95">
        <v>6209.1</v>
      </c>
      <c r="J33" s="95">
        <v>1000</v>
      </c>
      <c r="K33" s="95">
        <v>2053.15</v>
      </c>
      <c r="L33" s="58" t="s">
        <v>27</v>
      </c>
      <c r="M33" s="29"/>
      <c r="N33" s="29"/>
      <c r="O33" s="58"/>
      <c r="P33" s="58"/>
      <c r="Q33" s="61" t="s">
        <v>47</v>
      </c>
      <c r="R33" s="61" t="s">
        <v>47</v>
      </c>
      <c r="S33" s="61"/>
      <c r="T33" s="61"/>
      <c r="U33" s="61"/>
      <c r="V33" s="61"/>
    </row>
    <row r="34" spans="1:22" ht="27">
      <c r="A34" s="57" t="s">
        <v>28</v>
      </c>
      <c r="B34" s="94">
        <f>SUM(B36:B40)</f>
        <v>303600</v>
      </c>
      <c r="C34" s="94">
        <v>687394.36</v>
      </c>
      <c r="D34" s="94">
        <f>SUM(D36:D40)</f>
        <v>151100</v>
      </c>
      <c r="E34" s="94">
        <v>136520.18</v>
      </c>
      <c r="F34" s="94">
        <f>SUM(F36:F40)</f>
        <v>571300</v>
      </c>
      <c r="G34" s="94">
        <v>802195.31</v>
      </c>
      <c r="H34" s="94">
        <f>SUM(H36:H40)</f>
        <v>564700</v>
      </c>
      <c r="I34" s="94">
        <v>272724.48</v>
      </c>
      <c r="J34" s="94">
        <f>SUM(J36:J40)</f>
        <v>56000</v>
      </c>
      <c r="K34" s="94">
        <v>89726.63</v>
      </c>
      <c r="L34" s="57" t="s">
        <v>28</v>
      </c>
      <c r="M34" s="29"/>
      <c r="N34" s="29"/>
      <c r="O34" s="58"/>
      <c r="P34" s="58"/>
      <c r="Q34" s="61" t="s">
        <v>47</v>
      </c>
      <c r="R34" s="61" t="s">
        <v>47</v>
      </c>
      <c r="S34" s="61"/>
      <c r="T34" s="61"/>
      <c r="U34" s="61"/>
      <c r="V34" s="61"/>
    </row>
    <row r="35" spans="1:22" ht="13.5">
      <c r="A35" s="43" t="s">
        <v>3</v>
      </c>
      <c r="B35" s="101"/>
      <c r="C35" s="101"/>
      <c r="D35" s="101"/>
      <c r="E35" s="164"/>
      <c r="F35" s="101"/>
      <c r="G35" s="101"/>
      <c r="H35" s="101"/>
      <c r="I35" s="101"/>
      <c r="J35" s="101"/>
      <c r="K35" s="101"/>
      <c r="L35" s="43" t="s">
        <v>3</v>
      </c>
      <c r="M35" s="6"/>
      <c r="N35" s="6"/>
      <c r="O35" s="78"/>
      <c r="P35" s="78"/>
      <c r="Q35" s="62"/>
      <c r="R35" s="62"/>
      <c r="S35" s="62"/>
      <c r="T35" s="62"/>
      <c r="U35" s="62"/>
      <c r="V35" s="62"/>
    </row>
    <row r="36" spans="1:22" ht="30.75">
      <c r="A36" s="73" t="s">
        <v>143</v>
      </c>
      <c r="B36" s="94">
        <v>95600</v>
      </c>
      <c r="C36" s="94">
        <v>78438.07</v>
      </c>
      <c r="D36" s="94">
        <v>53000</v>
      </c>
      <c r="E36" s="94">
        <v>27964.42</v>
      </c>
      <c r="F36" s="94">
        <v>209200</v>
      </c>
      <c r="G36" s="94">
        <v>215654.83</v>
      </c>
      <c r="H36" s="94">
        <v>89200</v>
      </c>
      <c r="I36" s="94">
        <v>85064.58</v>
      </c>
      <c r="J36" s="94">
        <v>22200</v>
      </c>
      <c r="K36" s="94">
        <v>17956.21</v>
      </c>
      <c r="L36" s="73" t="s">
        <v>58</v>
      </c>
      <c r="M36" s="6"/>
      <c r="N36" s="6"/>
      <c r="O36" s="6"/>
      <c r="P36" s="33"/>
      <c r="Q36" s="59" t="s">
        <v>47</v>
      </c>
      <c r="R36" s="59" t="s">
        <v>47</v>
      </c>
      <c r="S36" s="59"/>
      <c r="T36" s="59"/>
      <c r="U36" s="59"/>
      <c r="V36" s="59"/>
    </row>
    <row r="37" spans="1:22" ht="13.5">
      <c r="A37" s="73" t="s">
        <v>59</v>
      </c>
      <c r="B37" s="101">
        <v>0</v>
      </c>
      <c r="C37" s="101">
        <v>96260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73" t="s">
        <v>59</v>
      </c>
      <c r="M37" s="40"/>
      <c r="N37" s="40"/>
      <c r="O37" s="40"/>
      <c r="P37" s="6"/>
      <c r="Q37" s="60" t="s">
        <v>47</v>
      </c>
      <c r="R37" s="60" t="s">
        <v>47</v>
      </c>
      <c r="S37" s="60"/>
      <c r="T37" s="60"/>
      <c r="U37" s="60"/>
      <c r="V37" s="60"/>
    </row>
    <row r="38" spans="1:22" ht="13.5">
      <c r="A38" s="73" t="s">
        <v>60</v>
      </c>
      <c r="B38" s="101">
        <v>0</v>
      </c>
      <c r="C38" s="101">
        <v>0</v>
      </c>
      <c r="D38" s="101">
        <v>0</v>
      </c>
      <c r="E38" s="101">
        <v>0</v>
      </c>
      <c r="F38" s="101"/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73" t="s">
        <v>60</v>
      </c>
      <c r="M38" s="40"/>
      <c r="N38" s="40"/>
      <c r="O38" s="40"/>
      <c r="P38" s="40"/>
      <c r="Q38" s="62" t="s">
        <v>47</v>
      </c>
      <c r="R38" s="62" t="s">
        <v>47</v>
      </c>
      <c r="S38" s="62"/>
      <c r="T38" s="62"/>
      <c r="U38" s="62"/>
      <c r="V38" s="62"/>
    </row>
    <row r="39" spans="1:22" ht="41.25">
      <c r="A39" s="73" t="s">
        <v>120</v>
      </c>
      <c r="B39" s="101">
        <v>0</v>
      </c>
      <c r="C39" s="101">
        <v>0</v>
      </c>
      <c r="D39" s="101">
        <v>0</v>
      </c>
      <c r="E39" s="101">
        <v>0</v>
      </c>
      <c r="F39" s="101">
        <v>0</v>
      </c>
      <c r="G39" s="101"/>
      <c r="H39" s="101">
        <v>0</v>
      </c>
      <c r="I39" s="101">
        <v>0</v>
      </c>
      <c r="J39" s="101">
        <v>0</v>
      </c>
      <c r="K39" s="101">
        <v>0</v>
      </c>
      <c r="L39" s="73" t="s">
        <v>61</v>
      </c>
      <c r="M39" s="40"/>
      <c r="N39" s="40"/>
      <c r="O39" s="40"/>
      <c r="P39" s="40"/>
      <c r="Q39" s="62" t="s">
        <v>47</v>
      </c>
      <c r="R39" s="62" t="s">
        <v>47</v>
      </c>
      <c r="S39" s="62"/>
      <c r="T39" s="62"/>
      <c r="U39" s="62"/>
      <c r="V39" s="62"/>
    </row>
    <row r="40" spans="1:22" ht="13.5">
      <c r="A40" s="73" t="s">
        <v>56</v>
      </c>
      <c r="B40" s="95">
        <v>208000</v>
      </c>
      <c r="C40" s="95">
        <f>C34-C36-C37</f>
        <v>512696.29000000004</v>
      </c>
      <c r="D40" s="95">
        <v>98100</v>
      </c>
      <c r="E40" s="95">
        <f>E34-E36</f>
        <v>108555.76</v>
      </c>
      <c r="F40" s="95">
        <v>362100</v>
      </c>
      <c r="G40" s="95">
        <f>G34-G36</f>
        <v>586540.4800000001</v>
      </c>
      <c r="H40" s="95">
        <v>475500</v>
      </c>
      <c r="I40" s="95">
        <f>I34-I36</f>
        <v>187659.89999999997</v>
      </c>
      <c r="J40" s="95">
        <v>33800</v>
      </c>
      <c r="K40" s="95">
        <f>K34-K36</f>
        <v>71770.42000000001</v>
      </c>
      <c r="L40" s="73" t="s">
        <v>56</v>
      </c>
      <c r="M40" s="29"/>
      <c r="N40" s="29"/>
      <c r="O40" s="29"/>
      <c r="P40" s="29"/>
      <c r="Q40" s="62" t="s">
        <v>47</v>
      </c>
      <c r="R40" s="62" t="s">
        <v>47</v>
      </c>
      <c r="S40" s="61"/>
      <c r="T40" s="61"/>
      <c r="U40" s="61"/>
      <c r="V40" s="61"/>
    </row>
    <row r="41" spans="1:22" ht="30.75" customHeight="1">
      <c r="A41" s="31" t="s">
        <v>144</v>
      </c>
      <c r="B41" s="93">
        <f>SUM(B43:B47)</f>
        <v>0</v>
      </c>
      <c r="C41" s="93">
        <f aca="true" t="shared" si="4" ref="C41:K41">SUM(C43:C47)</f>
        <v>0</v>
      </c>
      <c r="D41" s="93">
        <f t="shared" si="4"/>
        <v>0</v>
      </c>
      <c r="E41" s="93">
        <f t="shared" si="4"/>
        <v>0</v>
      </c>
      <c r="F41" s="93">
        <f t="shared" si="4"/>
        <v>0</v>
      </c>
      <c r="G41" s="93">
        <f t="shared" si="4"/>
        <v>0</v>
      </c>
      <c r="H41" s="93">
        <f t="shared" si="4"/>
        <v>0</v>
      </c>
      <c r="I41" s="93">
        <f t="shared" si="4"/>
        <v>0</v>
      </c>
      <c r="J41" s="93">
        <f t="shared" si="4"/>
        <v>0</v>
      </c>
      <c r="K41" s="93">
        <f t="shared" si="4"/>
        <v>0</v>
      </c>
      <c r="L41" s="31" t="s">
        <v>88</v>
      </c>
      <c r="M41" s="59" t="s">
        <v>47</v>
      </c>
      <c r="N41" s="59" t="s">
        <v>47</v>
      </c>
      <c r="O41" s="59" t="s">
        <v>47</v>
      </c>
      <c r="P41" s="59" t="s">
        <v>47</v>
      </c>
      <c r="Q41" s="61"/>
      <c r="R41" s="61"/>
      <c r="S41" s="59" t="s">
        <v>47</v>
      </c>
      <c r="T41" s="59" t="s">
        <v>47</v>
      </c>
      <c r="U41" s="59" t="s">
        <v>47</v>
      </c>
      <c r="V41" s="59" t="s">
        <v>47</v>
      </c>
    </row>
    <row r="42" spans="1:22" ht="13.5">
      <c r="A42" s="33" t="s">
        <v>3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33" t="s">
        <v>3</v>
      </c>
      <c r="M42" s="33"/>
      <c r="N42" s="33"/>
      <c r="O42" s="59" t="s">
        <v>47</v>
      </c>
      <c r="P42" s="59" t="s">
        <v>47</v>
      </c>
      <c r="Q42" s="33"/>
      <c r="R42" s="33"/>
      <c r="S42" s="59" t="s">
        <v>47</v>
      </c>
      <c r="T42" s="59" t="s">
        <v>47</v>
      </c>
      <c r="U42" s="59" t="s">
        <v>47</v>
      </c>
      <c r="V42" s="59" t="s">
        <v>47</v>
      </c>
    </row>
    <row r="43" spans="1:22" ht="13.5">
      <c r="A43" s="29" t="s">
        <v>21</v>
      </c>
      <c r="B43" s="93">
        <v>0</v>
      </c>
      <c r="C43" s="93">
        <v>0</v>
      </c>
      <c r="D43" s="93">
        <v>0</v>
      </c>
      <c r="E43" s="93">
        <v>0</v>
      </c>
      <c r="F43" s="93">
        <v>0</v>
      </c>
      <c r="G43" s="93">
        <v>0</v>
      </c>
      <c r="H43" s="93">
        <v>0</v>
      </c>
      <c r="I43" s="93">
        <v>0</v>
      </c>
      <c r="J43" s="93">
        <v>0</v>
      </c>
      <c r="K43" s="93">
        <v>0</v>
      </c>
      <c r="L43" s="29" t="s">
        <v>21</v>
      </c>
      <c r="M43" s="59" t="s">
        <v>47</v>
      </c>
      <c r="N43" s="59" t="s">
        <v>47</v>
      </c>
      <c r="O43" s="33"/>
      <c r="P43" s="33"/>
      <c r="Q43" s="33"/>
      <c r="R43" s="33"/>
      <c r="S43" s="33"/>
      <c r="T43" s="33"/>
      <c r="U43" s="33"/>
      <c r="V43" s="33"/>
    </row>
    <row r="44" spans="1:22" ht="13.5">
      <c r="A44" s="29" t="s">
        <v>22</v>
      </c>
      <c r="B44" s="93">
        <v>0</v>
      </c>
      <c r="C44" s="93">
        <v>0</v>
      </c>
      <c r="D44" s="93">
        <v>0</v>
      </c>
      <c r="E44" s="93">
        <v>0</v>
      </c>
      <c r="F44" s="93">
        <v>0</v>
      </c>
      <c r="G44" s="93">
        <v>0</v>
      </c>
      <c r="H44" s="93">
        <v>0</v>
      </c>
      <c r="I44" s="93">
        <v>0</v>
      </c>
      <c r="J44" s="93">
        <v>0</v>
      </c>
      <c r="K44" s="93">
        <v>0</v>
      </c>
      <c r="L44" s="29" t="s">
        <v>22</v>
      </c>
      <c r="M44" s="59" t="s">
        <v>47</v>
      </c>
      <c r="N44" s="59" t="s">
        <v>47</v>
      </c>
      <c r="O44" s="59" t="s">
        <v>47</v>
      </c>
      <c r="P44" s="59" t="s">
        <v>47</v>
      </c>
      <c r="Q44" s="33"/>
      <c r="R44" s="33"/>
      <c r="S44" s="59" t="s">
        <v>47</v>
      </c>
      <c r="T44" s="59" t="s">
        <v>47</v>
      </c>
      <c r="U44" s="59" t="s">
        <v>47</v>
      </c>
      <c r="V44" s="59" t="s">
        <v>47</v>
      </c>
    </row>
    <row r="45" spans="1:22" ht="13.5">
      <c r="A45" s="29" t="s">
        <v>23</v>
      </c>
      <c r="B45" s="93">
        <v>0</v>
      </c>
      <c r="C45" s="93">
        <v>0</v>
      </c>
      <c r="D45" s="93">
        <v>0</v>
      </c>
      <c r="E45" s="93">
        <v>0</v>
      </c>
      <c r="F45" s="93">
        <v>0</v>
      </c>
      <c r="G45" s="93">
        <v>0</v>
      </c>
      <c r="H45" s="93">
        <v>0</v>
      </c>
      <c r="I45" s="93">
        <v>0</v>
      </c>
      <c r="J45" s="93">
        <v>0</v>
      </c>
      <c r="K45" s="93">
        <v>0</v>
      </c>
      <c r="L45" s="29" t="s">
        <v>23</v>
      </c>
      <c r="M45" s="59" t="s">
        <v>47</v>
      </c>
      <c r="N45" s="59" t="s">
        <v>47</v>
      </c>
      <c r="O45" s="59" t="s">
        <v>47</v>
      </c>
      <c r="P45" s="59" t="s">
        <v>47</v>
      </c>
      <c r="Q45" s="33"/>
      <c r="R45" s="33"/>
      <c r="S45" s="59" t="s">
        <v>47</v>
      </c>
      <c r="T45" s="59" t="s">
        <v>47</v>
      </c>
      <c r="U45" s="59" t="s">
        <v>47</v>
      </c>
      <c r="V45" s="59" t="s">
        <v>47</v>
      </c>
    </row>
    <row r="46" spans="1:22" ht="13.5">
      <c r="A46" s="29" t="s">
        <v>24</v>
      </c>
      <c r="B46" s="93">
        <v>0</v>
      </c>
      <c r="C46" s="93">
        <v>0</v>
      </c>
      <c r="D46" s="93">
        <v>0</v>
      </c>
      <c r="E46" s="93">
        <v>0</v>
      </c>
      <c r="F46" s="93">
        <v>0</v>
      </c>
      <c r="G46" s="93">
        <v>0</v>
      </c>
      <c r="H46" s="93">
        <v>0</v>
      </c>
      <c r="I46" s="93">
        <v>0</v>
      </c>
      <c r="J46" s="93">
        <v>0</v>
      </c>
      <c r="K46" s="93">
        <v>0</v>
      </c>
      <c r="L46" s="29" t="s">
        <v>24</v>
      </c>
      <c r="M46" s="59" t="s">
        <v>47</v>
      </c>
      <c r="N46" s="59" t="s">
        <v>47</v>
      </c>
      <c r="O46" s="59" t="s">
        <v>47</v>
      </c>
      <c r="P46" s="59" t="s">
        <v>47</v>
      </c>
      <c r="Q46" s="33"/>
      <c r="R46" s="33"/>
      <c r="S46" s="59" t="s">
        <v>47</v>
      </c>
      <c r="T46" s="59" t="s">
        <v>47</v>
      </c>
      <c r="U46" s="59" t="s">
        <v>47</v>
      </c>
      <c r="V46" s="59" t="s">
        <v>47</v>
      </c>
    </row>
    <row r="47" spans="1:22" ht="13.5">
      <c r="A47" s="29" t="s">
        <v>26</v>
      </c>
      <c r="B47" s="93">
        <v>0</v>
      </c>
      <c r="C47" s="93">
        <v>0</v>
      </c>
      <c r="D47" s="93">
        <v>0</v>
      </c>
      <c r="E47" s="93">
        <v>0</v>
      </c>
      <c r="F47" s="93">
        <v>0</v>
      </c>
      <c r="G47" s="93">
        <v>0</v>
      </c>
      <c r="H47" s="93">
        <v>0</v>
      </c>
      <c r="I47" s="93">
        <v>0</v>
      </c>
      <c r="J47" s="93">
        <v>0</v>
      </c>
      <c r="K47" s="93">
        <v>0</v>
      </c>
      <c r="L47" s="29" t="s">
        <v>26</v>
      </c>
      <c r="M47" s="59" t="s">
        <v>47</v>
      </c>
      <c r="N47" s="59" t="s">
        <v>47</v>
      </c>
      <c r="O47" s="59" t="s">
        <v>47</v>
      </c>
      <c r="P47" s="59" t="s">
        <v>47</v>
      </c>
      <c r="Q47" s="33"/>
      <c r="R47" s="33"/>
      <c r="S47" s="59" t="s">
        <v>47</v>
      </c>
      <c r="T47" s="59" t="s">
        <v>47</v>
      </c>
      <c r="U47" s="59" t="s">
        <v>47</v>
      </c>
      <c r="V47" s="59" t="s">
        <v>47</v>
      </c>
    </row>
    <row r="48" spans="1:24" ht="13.5">
      <c r="A48" s="31" t="s">
        <v>146</v>
      </c>
      <c r="B48" s="102">
        <v>319700</v>
      </c>
      <c r="C48" s="102">
        <v>436278.27</v>
      </c>
      <c r="D48" s="102">
        <v>100800</v>
      </c>
      <c r="E48" s="102">
        <v>88438.23</v>
      </c>
      <c r="F48" s="102">
        <v>217800</v>
      </c>
      <c r="G48" s="102">
        <v>418879.49</v>
      </c>
      <c r="H48" s="102">
        <v>147400</v>
      </c>
      <c r="I48" s="102">
        <v>130084.72</v>
      </c>
      <c r="J48" s="102">
        <v>45400</v>
      </c>
      <c r="K48" s="102">
        <v>57860.05</v>
      </c>
      <c r="L48" s="31" t="s">
        <v>89</v>
      </c>
      <c r="M48" s="30"/>
      <c r="N48" s="30"/>
      <c r="O48" s="59"/>
      <c r="P48" s="59"/>
      <c r="Q48" s="33"/>
      <c r="R48" s="33"/>
      <c r="S48" s="59"/>
      <c r="T48" s="59"/>
      <c r="U48" s="59"/>
      <c r="V48" s="59"/>
      <c r="X48" s="146"/>
    </row>
    <row r="49" spans="1:22" ht="13.5">
      <c r="A49" s="55" t="s">
        <v>147</v>
      </c>
      <c r="B49" s="103">
        <v>799500</v>
      </c>
      <c r="C49" s="103">
        <v>966365.25</v>
      </c>
      <c r="D49" s="103">
        <v>252000</v>
      </c>
      <c r="E49" s="103">
        <v>198834.51</v>
      </c>
      <c r="F49" s="103">
        <v>544700</v>
      </c>
      <c r="G49" s="103">
        <v>955129.59</v>
      </c>
      <c r="H49" s="103">
        <v>368600</v>
      </c>
      <c r="I49" s="103">
        <v>300585.45</v>
      </c>
      <c r="J49" s="103">
        <v>113400</v>
      </c>
      <c r="K49" s="103">
        <v>129441.56</v>
      </c>
      <c r="L49" s="55" t="s">
        <v>90</v>
      </c>
      <c r="M49" s="34"/>
      <c r="N49" s="34"/>
      <c r="O49" s="55"/>
      <c r="P49" s="55"/>
      <c r="Q49" s="35"/>
      <c r="R49" s="35"/>
      <c r="S49" s="35"/>
      <c r="T49" s="35"/>
      <c r="U49" s="35"/>
      <c r="V49" s="35"/>
    </row>
    <row r="50" spans="1:23" ht="13.5">
      <c r="A50" s="65"/>
      <c r="B50" s="97"/>
      <c r="C50" s="162"/>
      <c r="D50" s="97"/>
      <c r="E50" s="162"/>
      <c r="F50" s="97"/>
      <c r="G50" s="162"/>
      <c r="H50" s="97"/>
      <c r="I50" s="162"/>
      <c r="J50" s="97"/>
      <c r="K50" s="127"/>
      <c r="L50" s="65"/>
      <c r="M50" s="66"/>
      <c r="N50" s="66"/>
      <c r="O50" s="66"/>
      <c r="P50" s="66"/>
      <c r="Q50" s="66"/>
      <c r="R50" s="66"/>
      <c r="S50" s="66"/>
      <c r="T50" s="66"/>
      <c r="U50" s="66"/>
      <c r="W50" s="21">
        <v>7</v>
      </c>
    </row>
    <row r="51" spans="1:22" ht="27.75" customHeight="1">
      <c r="A51" s="12" t="s">
        <v>162</v>
      </c>
      <c r="B51" s="91">
        <f>SUM(B53,B60)</f>
        <v>0</v>
      </c>
      <c r="C51" s="91">
        <f aca="true" t="shared" si="5" ref="C51:K51">SUM(C53,C60)</f>
        <v>0</v>
      </c>
      <c r="D51" s="91">
        <f t="shared" si="5"/>
        <v>0</v>
      </c>
      <c r="E51" s="91">
        <f t="shared" si="5"/>
        <v>0</v>
      </c>
      <c r="F51" s="91">
        <f t="shared" si="5"/>
        <v>0</v>
      </c>
      <c r="G51" s="91">
        <f t="shared" si="5"/>
        <v>0</v>
      </c>
      <c r="H51" s="91">
        <f t="shared" si="5"/>
        <v>0</v>
      </c>
      <c r="I51" s="91">
        <f t="shared" si="5"/>
        <v>0</v>
      </c>
      <c r="J51" s="91">
        <f t="shared" si="5"/>
        <v>0</v>
      </c>
      <c r="K51" s="91">
        <f t="shared" si="5"/>
        <v>0</v>
      </c>
      <c r="L51" s="12" t="s">
        <v>101</v>
      </c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3.5">
      <c r="A52" s="2" t="s">
        <v>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94"/>
      <c r="L52" s="2" t="s">
        <v>3</v>
      </c>
      <c r="M52" s="2"/>
      <c r="N52" s="2"/>
      <c r="O52" s="2"/>
      <c r="P52" s="2"/>
      <c r="Q52" s="2"/>
      <c r="R52" s="2"/>
      <c r="S52" s="2"/>
      <c r="T52" s="2"/>
      <c r="U52" s="2"/>
      <c r="V52" s="52"/>
    </row>
    <row r="53" spans="1:22" ht="13.5">
      <c r="A53" s="31" t="s">
        <v>149</v>
      </c>
      <c r="B53" s="93">
        <f>SUM(B55:B59)</f>
        <v>0</v>
      </c>
      <c r="C53" s="93">
        <f aca="true" t="shared" si="6" ref="C53:K53">SUM(C55:C59)</f>
        <v>0</v>
      </c>
      <c r="D53" s="93">
        <f t="shared" si="6"/>
        <v>0</v>
      </c>
      <c r="E53" s="93">
        <f t="shared" si="6"/>
        <v>0</v>
      </c>
      <c r="F53" s="93">
        <f t="shared" si="6"/>
        <v>0</v>
      </c>
      <c r="G53" s="93">
        <f t="shared" si="6"/>
        <v>0</v>
      </c>
      <c r="H53" s="93">
        <f t="shared" si="6"/>
        <v>0</v>
      </c>
      <c r="I53" s="93">
        <f t="shared" si="6"/>
        <v>0</v>
      </c>
      <c r="J53" s="93">
        <f t="shared" si="6"/>
        <v>0</v>
      </c>
      <c r="K53" s="93">
        <f t="shared" si="6"/>
        <v>0</v>
      </c>
      <c r="L53" s="31" t="s">
        <v>4</v>
      </c>
      <c r="M53" s="31"/>
      <c r="N53" s="31"/>
      <c r="O53" s="31"/>
      <c r="P53" s="31"/>
      <c r="Q53" s="31"/>
      <c r="R53" s="31"/>
      <c r="S53" s="31"/>
      <c r="T53" s="31"/>
      <c r="U53" s="31"/>
      <c r="V53" s="31"/>
    </row>
    <row r="54" spans="1:22" ht="13.5">
      <c r="A54" s="6" t="s">
        <v>3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6" t="s">
        <v>3</v>
      </c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24" customHeight="1">
      <c r="A55" s="33" t="s">
        <v>126</v>
      </c>
      <c r="B55" s="94">
        <v>0</v>
      </c>
      <c r="C55" s="94">
        <v>0</v>
      </c>
      <c r="D55" s="94">
        <v>0</v>
      </c>
      <c r="E55" s="94">
        <v>0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6" t="s">
        <v>5</v>
      </c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27">
      <c r="A56" s="29" t="s">
        <v>127</v>
      </c>
      <c r="B56" s="95">
        <v>0</v>
      </c>
      <c r="C56" s="95">
        <v>0</v>
      </c>
      <c r="D56" s="95">
        <v>0</v>
      </c>
      <c r="E56" s="95">
        <v>0</v>
      </c>
      <c r="F56" s="95">
        <v>0</v>
      </c>
      <c r="G56" s="95">
        <v>0</v>
      </c>
      <c r="H56" s="95">
        <v>0</v>
      </c>
      <c r="I56" s="95">
        <v>0</v>
      </c>
      <c r="J56" s="95">
        <v>0</v>
      </c>
      <c r="K56" s="95">
        <v>0</v>
      </c>
      <c r="L56" s="29" t="s">
        <v>6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</row>
    <row r="57" spans="1:22" ht="27">
      <c r="A57" s="29" t="s">
        <v>128</v>
      </c>
      <c r="B57" s="95">
        <v>0</v>
      </c>
      <c r="C57" s="95">
        <v>0</v>
      </c>
      <c r="D57" s="95">
        <v>0</v>
      </c>
      <c r="E57" s="95">
        <v>0</v>
      </c>
      <c r="F57" s="95">
        <v>0</v>
      </c>
      <c r="G57" s="95">
        <v>0</v>
      </c>
      <c r="H57" s="95">
        <v>0</v>
      </c>
      <c r="I57" s="95">
        <v>0</v>
      </c>
      <c r="J57" s="95">
        <v>0</v>
      </c>
      <c r="K57" s="95">
        <v>0</v>
      </c>
      <c r="L57" s="29" t="s">
        <v>7</v>
      </c>
      <c r="M57" s="29"/>
      <c r="N57" s="29"/>
      <c r="O57" s="29"/>
      <c r="P57" s="29"/>
      <c r="Q57" s="29"/>
      <c r="R57" s="29"/>
      <c r="S57" s="29"/>
      <c r="T57" s="29"/>
      <c r="U57" s="29"/>
      <c r="V57" s="29"/>
    </row>
    <row r="58" spans="1:22" ht="27">
      <c r="A58" s="29" t="s">
        <v>129</v>
      </c>
      <c r="B58" s="95">
        <v>0</v>
      </c>
      <c r="C58" s="95">
        <v>0</v>
      </c>
      <c r="D58" s="95">
        <v>0</v>
      </c>
      <c r="E58" s="95">
        <v>0</v>
      </c>
      <c r="F58" s="95">
        <v>0</v>
      </c>
      <c r="G58" s="95">
        <v>0</v>
      </c>
      <c r="H58" s="95">
        <v>0</v>
      </c>
      <c r="I58" s="95">
        <v>0</v>
      </c>
      <c r="J58" s="95">
        <v>0</v>
      </c>
      <c r="K58" s="95">
        <v>0</v>
      </c>
      <c r="L58" s="29" t="s">
        <v>8</v>
      </c>
      <c r="M58" s="29"/>
      <c r="N58" s="29"/>
      <c r="O58" s="29"/>
      <c r="P58" s="29"/>
      <c r="Q58" s="29"/>
      <c r="R58" s="29"/>
      <c r="S58" s="29"/>
      <c r="T58" s="29"/>
      <c r="U58" s="29"/>
      <c r="V58" s="29"/>
    </row>
    <row r="59" spans="1:22" ht="27.75" customHeight="1">
      <c r="A59" s="29" t="s">
        <v>130</v>
      </c>
      <c r="B59" s="95">
        <v>0</v>
      </c>
      <c r="C59" s="95">
        <v>0</v>
      </c>
      <c r="D59" s="95">
        <v>0</v>
      </c>
      <c r="E59" s="95">
        <v>0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  <c r="K59" s="95">
        <v>0</v>
      </c>
      <c r="L59" s="29" t="s">
        <v>9</v>
      </c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ht="41.25">
      <c r="A60" s="4" t="s">
        <v>131</v>
      </c>
      <c r="B60" s="106">
        <v>0</v>
      </c>
      <c r="C60" s="106">
        <v>0</v>
      </c>
      <c r="D60" s="106">
        <v>0</v>
      </c>
      <c r="E60" s="106">
        <v>0</v>
      </c>
      <c r="F60" s="106">
        <v>0</v>
      </c>
      <c r="G60" s="106">
        <v>0</v>
      </c>
      <c r="H60" s="106">
        <v>0</v>
      </c>
      <c r="I60" s="106">
        <v>0</v>
      </c>
      <c r="J60" s="106">
        <v>0</v>
      </c>
      <c r="K60" s="106">
        <v>0</v>
      </c>
      <c r="L60" s="4" t="s">
        <v>17</v>
      </c>
      <c r="M60" s="4"/>
      <c r="N60" s="4"/>
      <c r="O60" s="4"/>
      <c r="P60" s="4"/>
      <c r="Q60" s="4"/>
      <c r="R60" s="4"/>
      <c r="S60" s="4"/>
      <c r="T60" s="4"/>
      <c r="U60" s="4"/>
      <c r="V60" s="63"/>
    </row>
    <row r="61" spans="1:23" ht="21" customHeight="1">
      <c r="A61" s="12" t="s">
        <v>102</v>
      </c>
      <c r="B61" s="91">
        <f>SUM(B63,B70)</f>
        <v>0</v>
      </c>
      <c r="C61" s="91">
        <f aca="true" t="shared" si="7" ref="C61:W61">SUM(C63,C70)</f>
        <v>2865336.52</v>
      </c>
      <c r="D61" s="91">
        <f t="shared" si="7"/>
        <v>0</v>
      </c>
      <c r="E61" s="91">
        <f t="shared" si="7"/>
        <v>603242.95</v>
      </c>
      <c r="F61" s="91">
        <f t="shared" si="7"/>
        <v>0</v>
      </c>
      <c r="G61" s="91">
        <f t="shared" si="7"/>
        <v>3053836.92</v>
      </c>
      <c r="H61" s="91">
        <f t="shared" si="7"/>
        <v>0</v>
      </c>
      <c r="I61" s="91">
        <f t="shared" si="7"/>
        <v>1004979.8200000001</v>
      </c>
      <c r="J61" s="91">
        <f t="shared" si="7"/>
        <v>0</v>
      </c>
      <c r="K61" s="91">
        <f t="shared" si="7"/>
        <v>406774.49999999994</v>
      </c>
      <c r="L61" s="12">
        <f t="shared" si="7"/>
        <v>0</v>
      </c>
      <c r="M61" s="12">
        <f t="shared" si="7"/>
        <v>0</v>
      </c>
      <c r="N61" s="12">
        <f t="shared" si="7"/>
        <v>0</v>
      </c>
      <c r="O61" s="12">
        <f t="shared" si="7"/>
        <v>0</v>
      </c>
      <c r="P61" s="12">
        <f t="shared" si="7"/>
        <v>0</v>
      </c>
      <c r="Q61" s="12">
        <f t="shared" si="7"/>
        <v>0</v>
      </c>
      <c r="R61" s="12">
        <f t="shared" si="7"/>
        <v>0</v>
      </c>
      <c r="S61" s="12">
        <f t="shared" si="7"/>
        <v>0</v>
      </c>
      <c r="T61" s="12">
        <f t="shared" si="7"/>
        <v>0</v>
      </c>
      <c r="U61" s="12">
        <f t="shared" si="7"/>
        <v>0</v>
      </c>
      <c r="V61" s="12">
        <f t="shared" si="7"/>
        <v>0</v>
      </c>
      <c r="W61" s="12">
        <f t="shared" si="7"/>
        <v>0</v>
      </c>
    </row>
    <row r="62" spans="1:22" ht="13.5">
      <c r="A62" s="2" t="s">
        <v>3</v>
      </c>
      <c r="B62" s="105"/>
      <c r="C62" s="105"/>
      <c r="D62" s="105"/>
      <c r="E62" s="105"/>
      <c r="F62" s="105"/>
      <c r="G62" s="105"/>
      <c r="H62" s="105"/>
      <c r="I62" s="105"/>
      <c r="J62" s="105"/>
      <c r="K62" s="94"/>
      <c r="L62" s="2" t="s">
        <v>3</v>
      </c>
      <c r="M62" s="2"/>
      <c r="N62" s="2"/>
      <c r="O62" s="72"/>
      <c r="P62" s="72"/>
      <c r="Q62" s="72"/>
      <c r="R62" s="72"/>
      <c r="S62" s="72"/>
      <c r="T62" s="72"/>
      <c r="U62" s="72"/>
      <c r="V62" s="72"/>
    </row>
    <row r="63" spans="1:22" ht="13.5">
      <c r="A63" s="31" t="s">
        <v>149</v>
      </c>
      <c r="B63" s="93">
        <f>SUM(B65:B69)</f>
        <v>0</v>
      </c>
      <c r="C63" s="142">
        <f aca="true" t="shared" si="8" ref="C63:K63">SUM(C65:C69)</f>
        <v>2492644.06</v>
      </c>
      <c r="D63" s="142">
        <f t="shared" si="8"/>
        <v>0</v>
      </c>
      <c r="E63" s="142">
        <f t="shared" si="8"/>
        <v>529123.45</v>
      </c>
      <c r="F63" s="142">
        <f t="shared" si="8"/>
        <v>0</v>
      </c>
      <c r="G63" s="142">
        <f t="shared" si="8"/>
        <v>2750894.12</v>
      </c>
      <c r="H63" s="142">
        <f t="shared" si="8"/>
        <v>0</v>
      </c>
      <c r="I63" s="142">
        <f t="shared" si="8"/>
        <v>914987.28</v>
      </c>
      <c r="J63" s="142">
        <v>0</v>
      </c>
      <c r="K63" s="142">
        <f t="shared" si="8"/>
        <v>363580.80999999994</v>
      </c>
      <c r="L63" s="31" t="s">
        <v>4</v>
      </c>
      <c r="M63" s="31"/>
      <c r="N63" s="31"/>
      <c r="O63" s="81"/>
      <c r="P63" s="81"/>
      <c r="Q63" s="81"/>
      <c r="R63" s="81"/>
      <c r="S63" s="81"/>
      <c r="T63" s="81"/>
      <c r="U63" s="81"/>
      <c r="V63" s="31"/>
    </row>
    <row r="64" spans="1:22" ht="13.5">
      <c r="A64" s="6" t="s">
        <v>3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6" t="s">
        <v>3</v>
      </c>
      <c r="M64" s="6"/>
      <c r="N64" s="6"/>
      <c r="O64" s="52"/>
      <c r="P64" s="52"/>
      <c r="Q64" s="52"/>
      <c r="R64" s="52"/>
      <c r="S64" s="52"/>
      <c r="T64" s="52"/>
      <c r="U64" s="52"/>
      <c r="V64" s="52"/>
    </row>
    <row r="65" spans="1:22" ht="27">
      <c r="A65" s="33" t="s">
        <v>126</v>
      </c>
      <c r="B65" s="94">
        <v>0</v>
      </c>
      <c r="C65" s="94">
        <v>2410251.67</v>
      </c>
      <c r="D65" s="94">
        <v>0</v>
      </c>
      <c r="E65" s="94">
        <v>512907.87</v>
      </c>
      <c r="F65" s="94">
        <v>0</v>
      </c>
      <c r="G65" s="94">
        <v>2676189.3</v>
      </c>
      <c r="H65" s="94">
        <v>0</v>
      </c>
      <c r="I65" s="94">
        <v>892431.23</v>
      </c>
      <c r="J65" s="94">
        <v>0</v>
      </c>
      <c r="K65" s="94">
        <v>352926.54</v>
      </c>
      <c r="L65" s="6" t="s">
        <v>5</v>
      </c>
      <c r="M65" s="33"/>
      <c r="N65" s="33"/>
      <c r="O65" s="33"/>
      <c r="P65" s="33"/>
      <c r="Q65" s="33"/>
      <c r="R65" s="33"/>
      <c r="S65" s="33"/>
      <c r="T65" s="33"/>
      <c r="U65" s="33"/>
      <c r="V65" s="33"/>
    </row>
    <row r="66" spans="1:22" ht="27">
      <c r="A66" s="29" t="s">
        <v>127</v>
      </c>
      <c r="B66" s="95">
        <v>0</v>
      </c>
      <c r="C66" s="95">
        <v>0</v>
      </c>
      <c r="D66" s="95">
        <v>0</v>
      </c>
      <c r="E66" s="95">
        <v>0</v>
      </c>
      <c r="F66" s="95">
        <v>0</v>
      </c>
      <c r="G66" s="95">
        <v>0</v>
      </c>
      <c r="H66" s="95">
        <v>0</v>
      </c>
      <c r="I66" s="95">
        <v>0</v>
      </c>
      <c r="J66" s="95">
        <v>0</v>
      </c>
      <c r="K66" s="95">
        <v>0</v>
      </c>
      <c r="L66" s="29" t="s">
        <v>6</v>
      </c>
      <c r="M66" s="33"/>
      <c r="N66" s="33"/>
      <c r="O66" s="6"/>
      <c r="P66" s="6"/>
      <c r="Q66" s="6"/>
      <c r="R66" s="6"/>
      <c r="S66" s="6"/>
      <c r="T66" s="6"/>
      <c r="U66" s="6"/>
      <c r="V66" s="6"/>
    </row>
    <row r="67" spans="1:22" ht="27">
      <c r="A67" s="29" t="s">
        <v>128</v>
      </c>
      <c r="B67" s="95">
        <v>0</v>
      </c>
      <c r="C67" s="95">
        <v>58901.1</v>
      </c>
      <c r="D67" s="95">
        <v>0</v>
      </c>
      <c r="E67" s="95">
        <v>11418.86</v>
      </c>
      <c r="F67" s="95">
        <v>0</v>
      </c>
      <c r="G67" s="95">
        <v>51712.89</v>
      </c>
      <c r="H67" s="95"/>
      <c r="I67" s="95">
        <v>15404.79</v>
      </c>
      <c r="J67" s="95">
        <v>0</v>
      </c>
      <c r="K67" s="95">
        <v>7530.55</v>
      </c>
      <c r="L67" s="29" t="s">
        <v>7</v>
      </c>
      <c r="M67" s="29"/>
      <c r="N67" s="29"/>
      <c r="O67" s="29"/>
      <c r="P67" s="29"/>
      <c r="Q67" s="29"/>
      <c r="R67" s="29"/>
      <c r="S67" s="29"/>
      <c r="T67" s="29"/>
      <c r="U67" s="29"/>
      <c r="V67" s="29"/>
    </row>
    <row r="68" spans="1:22" ht="27">
      <c r="A68" s="29" t="s">
        <v>129</v>
      </c>
      <c r="B68" s="95">
        <v>0</v>
      </c>
      <c r="C68" s="95">
        <v>0</v>
      </c>
      <c r="D68" s="95">
        <v>0</v>
      </c>
      <c r="E68" s="95">
        <v>0</v>
      </c>
      <c r="F68" s="95">
        <v>0</v>
      </c>
      <c r="G68" s="95">
        <v>0</v>
      </c>
      <c r="H68" s="95">
        <v>0</v>
      </c>
      <c r="I68" s="95">
        <v>0</v>
      </c>
      <c r="J68" s="95">
        <v>0</v>
      </c>
      <c r="K68" s="95">
        <v>0</v>
      </c>
      <c r="L68" s="29" t="s">
        <v>8</v>
      </c>
      <c r="M68" s="29"/>
      <c r="N68" s="29"/>
      <c r="O68" s="29"/>
      <c r="P68" s="29"/>
      <c r="Q68" s="29"/>
      <c r="R68" s="29"/>
      <c r="S68" s="29"/>
      <c r="T68" s="29"/>
      <c r="U68" s="29"/>
      <c r="V68" s="29"/>
    </row>
    <row r="69" spans="1:22" ht="22.5" customHeight="1">
      <c r="A69" s="6" t="s">
        <v>130</v>
      </c>
      <c r="B69" s="95">
        <v>0</v>
      </c>
      <c r="C69" s="95">
        <v>23491.29</v>
      </c>
      <c r="D69" s="95">
        <v>0</v>
      </c>
      <c r="E69" s="95">
        <v>4796.72</v>
      </c>
      <c r="F69" s="95">
        <v>0</v>
      </c>
      <c r="G69" s="95">
        <v>22991.93</v>
      </c>
      <c r="H69" s="95">
        <v>0</v>
      </c>
      <c r="I69" s="95">
        <v>7151.26</v>
      </c>
      <c r="J69" s="95">
        <v>0</v>
      </c>
      <c r="K69" s="95">
        <v>3123.72</v>
      </c>
      <c r="L69" s="71" t="s">
        <v>9</v>
      </c>
      <c r="M69" s="33"/>
      <c r="N69" s="33"/>
      <c r="O69" s="33"/>
      <c r="P69" s="33"/>
      <c r="Q69" s="33"/>
      <c r="R69" s="33"/>
      <c r="S69" s="33"/>
      <c r="T69" s="33"/>
      <c r="U69" s="33"/>
      <c r="V69" s="33"/>
    </row>
    <row r="70" spans="1:22" ht="41.25">
      <c r="A70" s="64" t="s">
        <v>131</v>
      </c>
      <c r="B70" s="110">
        <v>0</v>
      </c>
      <c r="C70" s="110">
        <v>372692.46</v>
      </c>
      <c r="D70" s="110">
        <v>0</v>
      </c>
      <c r="E70" s="110">
        <v>74119.5</v>
      </c>
      <c r="F70" s="110">
        <v>0</v>
      </c>
      <c r="G70" s="110">
        <v>302942.8</v>
      </c>
      <c r="H70" s="110">
        <v>0</v>
      </c>
      <c r="I70" s="110">
        <v>89992.54</v>
      </c>
      <c r="J70" s="110">
        <v>0</v>
      </c>
      <c r="K70" s="103">
        <v>43193.69</v>
      </c>
      <c r="L70" s="64" t="s">
        <v>17</v>
      </c>
      <c r="M70" s="64"/>
      <c r="N70" s="64"/>
      <c r="O70" s="64"/>
      <c r="P70" s="64"/>
      <c r="Q70" s="64"/>
      <c r="R70" s="64"/>
      <c r="S70" s="64"/>
      <c r="T70" s="64"/>
      <c r="U70" s="64"/>
      <c r="V70" s="55"/>
    </row>
    <row r="71" spans="1:23" ht="13.5">
      <c r="A71" s="65"/>
      <c r="B71" s="97"/>
      <c r="C71" s="162"/>
      <c r="D71" s="97"/>
      <c r="E71" s="162"/>
      <c r="F71" s="97"/>
      <c r="G71" s="97"/>
      <c r="H71" s="97"/>
      <c r="I71" s="162"/>
      <c r="J71" s="97"/>
      <c r="K71" s="127"/>
      <c r="L71" s="65"/>
      <c r="M71" s="66"/>
      <c r="N71" s="66"/>
      <c r="O71" s="66"/>
      <c r="P71" s="66"/>
      <c r="Q71" s="66"/>
      <c r="R71" s="66"/>
      <c r="S71" s="66"/>
      <c r="T71" s="66"/>
      <c r="U71" s="66"/>
      <c r="W71" s="21">
        <v>8</v>
      </c>
    </row>
    <row r="72" spans="1:22" ht="18.75" customHeight="1">
      <c r="A72" s="12" t="s">
        <v>103</v>
      </c>
      <c r="B72" s="91">
        <f>SUM(B74,B81)</f>
        <v>0</v>
      </c>
      <c r="C72" s="91">
        <f aca="true" t="shared" si="9" ref="C72:K72">SUM(C74,C81)</f>
        <v>2865336.52</v>
      </c>
      <c r="D72" s="91">
        <f t="shared" si="9"/>
        <v>0</v>
      </c>
      <c r="E72" s="91">
        <f t="shared" si="9"/>
        <v>603242.95</v>
      </c>
      <c r="F72" s="91">
        <f t="shared" si="9"/>
        <v>0</v>
      </c>
      <c r="G72" s="91">
        <f t="shared" si="9"/>
        <v>3053836.92</v>
      </c>
      <c r="H72" s="91">
        <f t="shared" si="9"/>
        <v>0</v>
      </c>
      <c r="I72" s="91">
        <f t="shared" si="9"/>
        <v>1004979.8200000001</v>
      </c>
      <c r="J72" s="91">
        <f t="shared" si="9"/>
        <v>0</v>
      </c>
      <c r="K72" s="91">
        <f t="shared" si="9"/>
        <v>406774.49999999994</v>
      </c>
      <c r="L72" s="12" t="s">
        <v>103</v>
      </c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ht="13.5">
      <c r="A73" s="2" t="s">
        <v>3</v>
      </c>
      <c r="B73" s="105"/>
      <c r="C73" s="105"/>
      <c r="D73" s="105"/>
      <c r="E73" s="105"/>
      <c r="F73" s="105"/>
      <c r="G73" s="105"/>
      <c r="H73" s="105"/>
      <c r="I73" s="105"/>
      <c r="J73" s="105"/>
      <c r="K73" s="94"/>
      <c r="L73" s="2" t="s">
        <v>3</v>
      </c>
      <c r="M73" s="2"/>
      <c r="N73" s="2"/>
      <c r="O73" s="2"/>
      <c r="P73" s="2"/>
      <c r="Q73" s="2"/>
      <c r="R73" s="2"/>
      <c r="S73" s="2"/>
      <c r="T73" s="2"/>
      <c r="U73" s="2"/>
      <c r="V73" s="52"/>
    </row>
    <row r="74" spans="1:23" ht="13.5">
      <c r="A74" s="31" t="s">
        <v>149</v>
      </c>
      <c r="B74" s="93">
        <f>SUM(B76:B80)</f>
        <v>0</v>
      </c>
      <c r="C74" s="93">
        <f aca="true" t="shared" si="10" ref="C74:W74">SUM(C76:C80)</f>
        <v>2492644.06</v>
      </c>
      <c r="D74" s="93">
        <f t="shared" si="10"/>
        <v>0</v>
      </c>
      <c r="E74" s="93">
        <f t="shared" si="10"/>
        <v>529123.45</v>
      </c>
      <c r="F74" s="93">
        <f t="shared" si="10"/>
        <v>0</v>
      </c>
      <c r="G74" s="93">
        <f t="shared" si="10"/>
        <v>2750894.12</v>
      </c>
      <c r="H74" s="93">
        <f t="shared" si="10"/>
        <v>0</v>
      </c>
      <c r="I74" s="93">
        <f t="shared" si="10"/>
        <v>914987.28</v>
      </c>
      <c r="J74" s="93">
        <f t="shared" si="10"/>
        <v>0</v>
      </c>
      <c r="K74" s="93">
        <f t="shared" si="10"/>
        <v>363580.80999999994</v>
      </c>
      <c r="L74" s="31">
        <f t="shared" si="10"/>
        <v>0</v>
      </c>
      <c r="M74" s="31">
        <f t="shared" si="10"/>
        <v>0</v>
      </c>
      <c r="N74" s="31">
        <f t="shared" si="10"/>
        <v>0</v>
      </c>
      <c r="O74" s="31">
        <f t="shared" si="10"/>
        <v>0</v>
      </c>
      <c r="P74" s="31">
        <f t="shared" si="10"/>
        <v>0</v>
      </c>
      <c r="Q74" s="31">
        <f t="shared" si="10"/>
        <v>0</v>
      </c>
      <c r="R74" s="31">
        <f t="shared" si="10"/>
        <v>0</v>
      </c>
      <c r="S74" s="31">
        <f t="shared" si="10"/>
        <v>0</v>
      </c>
      <c r="T74" s="31">
        <f t="shared" si="10"/>
        <v>0</v>
      </c>
      <c r="U74" s="31">
        <f t="shared" si="10"/>
        <v>0</v>
      </c>
      <c r="V74" s="31">
        <f t="shared" si="10"/>
        <v>0</v>
      </c>
      <c r="W74" s="31">
        <f t="shared" si="10"/>
        <v>0</v>
      </c>
    </row>
    <row r="75" spans="1:22" ht="13.5">
      <c r="A75" s="6" t="s">
        <v>3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6" t="s">
        <v>3</v>
      </c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24" customHeight="1">
      <c r="A76" s="33" t="s">
        <v>126</v>
      </c>
      <c r="B76" s="94">
        <f>SUM(B55,B65)</f>
        <v>0</v>
      </c>
      <c r="C76" s="94">
        <f aca="true" t="shared" si="11" ref="C76:K76">SUM(C55,C65)</f>
        <v>2410251.67</v>
      </c>
      <c r="D76" s="94">
        <f t="shared" si="11"/>
        <v>0</v>
      </c>
      <c r="E76" s="94">
        <f t="shared" si="11"/>
        <v>512907.87</v>
      </c>
      <c r="F76" s="94">
        <f t="shared" si="11"/>
        <v>0</v>
      </c>
      <c r="G76" s="94">
        <f t="shared" si="11"/>
        <v>2676189.3</v>
      </c>
      <c r="H76" s="94">
        <f t="shared" si="11"/>
        <v>0</v>
      </c>
      <c r="I76" s="94">
        <f t="shared" si="11"/>
        <v>892431.23</v>
      </c>
      <c r="J76" s="94">
        <f t="shared" si="11"/>
        <v>0</v>
      </c>
      <c r="K76" s="94">
        <f t="shared" si="11"/>
        <v>352926.54</v>
      </c>
      <c r="L76" s="6" t="s">
        <v>5</v>
      </c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27">
      <c r="A77" s="29" t="s">
        <v>127</v>
      </c>
      <c r="B77" s="135">
        <f aca="true" t="shared" si="12" ref="B77:K80">SUM(B56,B66)</f>
        <v>0</v>
      </c>
      <c r="C77" s="135">
        <f t="shared" si="12"/>
        <v>0</v>
      </c>
      <c r="D77" s="135">
        <f t="shared" si="12"/>
        <v>0</v>
      </c>
      <c r="E77" s="135">
        <f t="shared" si="12"/>
        <v>0</v>
      </c>
      <c r="F77" s="135">
        <f t="shared" si="12"/>
        <v>0</v>
      </c>
      <c r="G77" s="135">
        <f t="shared" si="12"/>
        <v>0</v>
      </c>
      <c r="H77" s="135">
        <f t="shared" si="12"/>
        <v>0</v>
      </c>
      <c r="I77" s="135">
        <f t="shared" si="12"/>
        <v>0</v>
      </c>
      <c r="J77" s="135">
        <f t="shared" si="12"/>
        <v>0</v>
      </c>
      <c r="K77" s="135">
        <f t="shared" si="12"/>
        <v>0</v>
      </c>
      <c r="L77" s="29" t="s">
        <v>6</v>
      </c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ht="27">
      <c r="A78" s="29" t="s">
        <v>128</v>
      </c>
      <c r="B78" s="135">
        <f t="shared" si="12"/>
        <v>0</v>
      </c>
      <c r="C78" s="135">
        <f t="shared" si="12"/>
        <v>58901.1</v>
      </c>
      <c r="D78" s="135">
        <f t="shared" si="12"/>
        <v>0</v>
      </c>
      <c r="E78" s="135">
        <f t="shared" si="12"/>
        <v>11418.86</v>
      </c>
      <c r="F78" s="135">
        <f t="shared" si="12"/>
        <v>0</v>
      </c>
      <c r="G78" s="135">
        <f t="shared" si="12"/>
        <v>51712.89</v>
      </c>
      <c r="H78" s="135">
        <f t="shared" si="12"/>
        <v>0</v>
      </c>
      <c r="I78" s="135">
        <f t="shared" si="12"/>
        <v>15404.79</v>
      </c>
      <c r="J78" s="135">
        <f t="shared" si="12"/>
        <v>0</v>
      </c>
      <c r="K78" s="135">
        <f t="shared" si="12"/>
        <v>7530.55</v>
      </c>
      <c r="L78" s="29" t="s">
        <v>7</v>
      </c>
      <c r="M78" s="29"/>
      <c r="N78" s="29"/>
      <c r="O78" s="29"/>
      <c r="P78" s="29"/>
      <c r="Q78" s="29"/>
      <c r="R78" s="29"/>
      <c r="S78" s="29"/>
      <c r="T78" s="29"/>
      <c r="U78" s="29"/>
      <c r="V78" s="29"/>
    </row>
    <row r="79" spans="1:22" ht="27">
      <c r="A79" s="29" t="s">
        <v>129</v>
      </c>
      <c r="B79" s="135">
        <f t="shared" si="12"/>
        <v>0</v>
      </c>
      <c r="C79" s="135">
        <f t="shared" si="12"/>
        <v>0</v>
      </c>
      <c r="D79" s="135">
        <f t="shared" si="12"/>
        <v>0</v>
      </c>
      <c r="E79" s="135">
        <f t="shared" si="12"/>
        <v>0</v>
      </c>
      <c r="F79" s="135">
        <f t="shared" si="12"/>
        <v>0</v>
      </c>
      <c r="G79" s="135">
        <f t="shared" si="12"/>
        <v>0</v>
      </c>
      <c r="H79" s="135">
        <f t="shared" si="12"/>
        <v>0</v>
      </c>
      <c r="I79" s="135">
        <f t="shared" si="12"/>
        <v>0</v>
      </c>
      <c r="J79" s="135">
        <f t="shared" si="12"/>
        <v>0</v>
      </c>
      <c r="K79" s="135">
        <f t="shared" si="12"/>
        <v>0</v>
      </c>
      <c r="L79" s="29" t="s">
        <v>8</v>
      </c>
      <c r="M79" s="29"/>
      <c r="N79" s="29"/>
      <c r="O79" s="29"/>
      <c r="P79" s="29"/>
      <c r="Q79" s="29"/>
      <c r="R79" s="29"/>
      <c r="S79" s="29"/>
      <c r="T79" s="29"/>
      <c r="U79" s="29"/>
      <c r="V79" s="29"/>
    </row>
    <row r="80" spans="1:22" ht="27" customHeight="1">
      <c r="A80" s="29" t="s">
        <v>130</v>
      </c>
      <c r="B80" s="135">
        <f t="shared" si="12"/>
        <v>0</v>
      </c>
      <c r="C80" s="135">
        <f t="shared" si="12"/>
        <v>23491.29</v>
      </c>
      <c r="D80" s="135">
        <f t="shared" si="12"/>
        <v>0</v>
      </c>
      <c r="E80" s="135">
        <f t="shared" si="12"/>
        <v>4796.72</v>
      </c>
      <c r="F80" s="135">
        <f t="shared" si="12"/>
        <v>0</v>
      </c>
      <c r="G80" s="135">
        <f t="shared" si="12"/>
        <v>22991.93</v>
      </c>
      <c r="H80" s="135">
        <f t="shared" si="12"/>
        <v>0</v>
      </c>
      <c r="I80" s="135">
        <f t="shared" si="12"/>
        <v>7151.26</v>
      </c>
      <c r="J80" s="135">
        <f t="shared" si="12"/>
        <v>0</v>
      </c>
      <c r="K80" s="135">
        <f t="shared" si="12"/>
        <v>3123.72</v>
      </c>
      <c r="L80" s="29" t="s">
        <v>9</v>
      </c>
      <c r="M80" s="29"/>
      <c r="N80" s="29"/>
      <c r="O80" s="29"/>
      <c r="P80" s="29"/>
      <c r="Q80" s="29"/>
      <c r="R80" s="29"/>
      <c r="S80" s="29"/>
      <c r="T80" s="29"/>
      <c r="U80" s="29"/>
      <c r="V80" s="29"/>
    </row>
    <row r="81" spans="1:22" ht="41.25">
      <c r="A81" s="4" t="s">
        <v>131</v>
      </c>
      <c r="B81" s="94">
        <f>SUM(B60,B70)</f>
        <v>0</v>
      </c>
      <c r="C81" s="94">
        <f aca="true" t="shared" si="13" ref="C81:K81">SUM(C60,C70)</f>
        <v>372692.46</v>
      </c>
      <c r="D81" s="94">
        <f t="shared" si="13"/>
        <v>0</v>
      </c>
      <c r="E81" s="94">
        <f t="shared" si="13"/>
        <v>74119.5</v>
      </c>
      <c r="F81" s="94">
        <f t="shared" si="13"/>
        <v>0</v>
      </c>
      <c r="G81" s="94">
        <f t="shared" si="13"/>
        <v>302942.8</v>
      </c>
      <c r="H81" s="94">
        <f t="shared" si="13"/>
        <v>0</v>
      </c>
      <c r="I81" s="94">
        <f t="shared" si="13"/>
        <v>89992.54</v>
      </c>
      <c r="J81" s="94">
        <f t="shared" si="13"/>
        <v>0</v>
      </c>
      <c r="K81" s="94">
        <f t="shared" si="13"/>
        <v>43193.69</v>
      </c>
      <c r="L81" s="4" t="s">
        <v>17</v>
      </c>
      <c r="M81" s="4"/>
      <c r="N81" s="4"/>
      <c r="O81" s="4"/>
      <c r="P81" s="4"/>
      <c r="Q81" s="4"/>
      <c r="R81" s="4"/>
      <c r="S81" s="4"/>
      <c r="T81" s="4"/>
      <c r="U81" s="4"/>
      <c r="V81" s="63"/>
    </row>
    <row r="82" spans="1:22" ht="21.75" customHeight="1">
      <c r="A82" s="7" t="s">
        <v>104</v>
      </c>
      <c r="B82" s="122">
        <f>SUM(B84,B91)</f>
        <v>0</v>
      </c>
      <c r="C82" s="122">
        <f aca="true" t="shared" si="14" ref="C82:K82">SUM(C84,C91)</f>
        <v>2865336.52</v>
      </c>
      <c r="D82" s="122">
        <f t="shared" si="14"/>
        <v>0</v>
      </c>
      <c r="E82" s="122">
        <f t="shared" si="14"/>
        <v>603242.95</v>
      </c>
      <c r="F82" s="122">
        <f t="shared" si="14"/>
        <v>0</v>
      </c>
      <c r="G82" s="122">
        <f t="shared" si="14"/>
        <v>3053836.92</v>
      </c>
      <c r="H82" s="122">
        <f t="shared" si="14"/>
        <v>0</v>
      </c>
      <c r="I82" s="122">
        <f t="shared" si="14"/>
        <v>1004979.8200000001</v>
      </c>
      <c r="J82" s="122">
        <f t="shared" si="14"/>
        <v>0</v>
      </c>
      <c r="K82" s="122">
        <f t="shared" si="14"/>
        <v>406774.49999999994</v>
      </c>
      <c r="L82" s="7" t="s">
        <v>104</v>
      </c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ht="25.5" customHeight="1">
      <c r="A83" s="2" t="s">
        <v>80</v>
      </c>
      <c r="B83" s="105"/>
      <c r="C83" s="105"/>
      <c r="D83" s="105"/>
      <c r="E83" s="105"/>
      <c r="F83" s="105"/>
      <c r="G83" s="105"/>
      <c r="H83" s="105"/>
      <c r="I83" s="105"/>
      <c r="J83" s="105"/>
      <c r="K83" s="94"/>
      <c r="L83" s="2" t="s">
        <v>80</v>
      </c>
      <c r="M83" s="2"/>
      <c r="N83" s="2"/>
      <c r="O83" s="2"/>
      <c r="P83" s="2"/>
      <c r="Q83" s="2"/>
      <c r="R83" s="2"/>
      <c r="S83" s="2"/>
      <c r="T83" s="2"/>
      <c r="U83" s="2"/>
      <c r="V83" s="52"/>
    </row>
    <row r="84" spans="1:22" ht="13.5">
      <c r="A84" s="31" t="s">
        <v>149</v>
      </c>
      <c r="B84" s="93">
        <f>SUM(B86:B90)</f>
        <v>0</v>
      </c>
      <c r="C84" s="93">
        <f aca="true" t="shared" si="15" ref="C84:K84">SUM(C86:C90)</f>
        <v>2492644.06</v>
      </c>
      <c r="D84" s="93">
        <f t="shared" si="15"/>
        <v>0</v>
      </c>
      <c r="E84" s="93">
        <f t="shared" si="15"/>
        <v>529123.45</v>
      </c>
      <c r="F84" s="93">
        <f t="shared" si="15"/>
        <v>0</v>
      </c>
      <c r="G84" s="93">
        <f t="shared" si="15"/>
        <v>2750894.12</v>
      </c>
      <c r="H84" s="93">
        <f t="shared" si="15"/>
        <v>0</v>
      </c>
      <c r="I84" s="93">
        <f t="shared" si="15"/>
        <v>914987.28</v>
      </c>
      <c r="J84" s="93">
        <f t="shared" si="15"/>
        <v>0</v>
      </c>
      <c r="K84" s="93">
        <f t="shared" si="15"/>
        <v>363580.80999999994</v>
      </c>
      <c r="L84" s="31" t="s">
        <v>4</v>
      </c>
      <c r="M84" s="31"/>
      <c r="N84" s="31"/>
      <c r="O84" s="31"/>
      <c r="P84" s="31"/>
      <c r="Q84" s="31"/>
      <c r="R84" s="31"/>
      <c r="S84" s="31"/>
      <c r="T84" s="31"/>
      <c r="U84" s="31"/>
      <c r="V84" s="31"/>
    </row>
    <row r="85" spans="1:22" ht="13.5">
      <c r="A85" s="6" t="s">
        <v>3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6" t="s">
        <v>3</v>
      </c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27">
      <c r="A86" s="33" t="s">
        <v>126</v>
      </c>
      <c r="B86" s="94">
        <v>0</v>
      </c>
      <c r="C86" s="94">
        <v>2410251.67</v>
      </c>
      <c r="D86" s="94">
        <v>0</v>
      </c>
      <c r="E86" s="94">
        <v>512907.87</v>
      </c>
      <c r="F86" s="94">
        <v>0</v>
      </c>
      <c r="G86" s="94">
        <v>2676189.3</v>
      </c>
      <c r="H86" s="94">
        <v>0</v>
      </c>
      <c r="I86" s="94">
        <v>892431.23</v>
      </c>
      <c r="J86" s="94">
        <v>0</v>
      </c>
      <c r="K86" s="94">
        <v>352926.54</v>
      </c>
      <c r="L86" s="6" t="s">
        <v>5</v>
      </c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27">
      <c r="A87" s="29" t="s">
        <v>127</v>
      </c>
      <c r="B87" s="95">
        <v>0</v>
      </c>
      <c r="C87" s="95">
        <v>0</v>
      </c>
      <c r="D87" s="95">
        <v>0</v>
      </c>
      <c r="E87" s="95">
        <v>0</v>
      </c>
      <c r="F87" s="95">
        <v>0</v>
      </c>
      <c r="G87" s="95">
        <v>0</v>
      </c>
      <c r="H87" s="95">
        <v>0</v>
      </c>
      <c r="I87" s="95">
        <v>0</v>
      </c>
      <c r="J87" s="95">
        <v>0</v>
      </c>
      <c r="K87" s="95">
        <v>0</v>
      </c>
      <c r="L87" s="29" t="s">
        <v>6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</row>
    <row r="88" spans="1:22" ht="27">
      <c r="A88" s="29" t="s">
        <v>128</v>
      </c>
      <c r="B88" s="95">
        <v>0</v>
      </c>
      <c r="C88" s="95">
        <v>58901.1</v>
      </c>
      <c r="D88" s="95">
        <v>0</v>
      </c>
      <c r="E88" s="95">
        <v>11418.86</v>
      </c>
      <c r="F88" s="95">
        <v>0</v>
      </c>
      <c r="G88" s="95">
        <v>51712.89</v>
      </c>
      <c r="H88" s="95">
        <v>0</v>
      </c>
      <c r="I88" s="95">
        <v>15404.79</v>
      </c>
      <c r="J88" s="95">
        <v>0</v>
      </c>
      <c r="K88" s="95">
        <v>7530.55</v>
      </c>
      <c r="L88" s="29" t="s">
        <v>7</v>
      </c>
      <c r="M88" s="29"/>
      <c r="N88" s="29"/>
      <c r="O88" s="29"/>
      <c r="P88" s="29"/>
      <c r="Q88" s="29"/>
      <c r="R88" s="29"/>
      <c r="S88" s="29"/>
      <c r="T88" s="29"/>
      <c r="U88" s="29"/>
      <c r="V88" s="29"/>
    </row>
    <row r="89" spans="1:22" ht="27">
      <c r="A89" s="29" t="s">
        <v>129</v>
      </c>
      <c r="B89" s="95">
        <v>0</v>
      </c>
      <c r="C89" s="95">
        <v>0</v>
      </c>
      <c r="D89" s="95">
        <v>0</v>
      </c>
      <c r="E89" s="95">
        <v>0</v>
      </c>
      <c r="F89" s="95">
        <v>0</v>
      </c>
      <c r="G89" s="95">
        <v>0</v>
      </c>
      <c r="H89" s="95">
        <v>0</v>
      </c>
      <c r="I89" s="95">
        <v>0</v>
      </c>
      <c r="J89" s="95">
        <v>0</v>
      </c>
      <c r="K89" s="95">
        <v>0</v>
      </c>
      <c r="L89" s="29" t="s">
        <v>8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ht="27.75" customHeight="1">
      <c r="A90" s="29" t="s">
        <v>130</v>
      </c>
      <c r="B90" s="95">
        <v>0</v>
      </c>
      <c r="C90" s="95">
        <v>23491.29</v>
      </c>
      <c r="D90" s="95">
        <v>0</v>
      </c>
      <c r="E90" s="95">
        <v>4796.72</v>
      </c>
      <c r="F90" s="95">
        <v>0</v>
      </c>
      <c r="G90" s="95">
        <v>22991.93</v>
      </c>
      <c r="H90" s="95">
        <v>0</v>
      </c>
      <c r="I90" s="95">
        <v>7151.26</v>
      </c>
      <c r="J90" s="95">
        <v>0</v>
      </c>
      <c r="K90" s="95">
        <v>3123.72</v>
      </c>
      <c r="L90" s="33" t="s">
        <v>9</v>
      </c>
      <c r="M90" s="6"/>
      <c r="N90" s="6"/>
      <c r="O90" s="2"/>
      <c r="P90" s="2"/>
      <c r="Q90" s="2"/>
      <c r="R90" s="2"/>
      <c r="S90" s="2"/>
      <c r="T90" s="2"/>
      <c r="U90" s="2"/>
      <c r="V90" s="52"/>
    </row>
    <row r="91" spans="1:22" ht="41.25">
      <c r="A91" s="4" t="s">
        <v>131</v>
      </c>
      <c r="B91" s="106">
        <v>0</v>
      </c>
      <c r="C91" s="106">
        <v>372692.46</v>
      </c>
      <c r="D91" s="106">
        <v>0</v>
      </c>
      <c r="E91" s="106">
        <v>74119.5</v>
      </c>
      <c r="F91" s="106">
        <v>0</v>
      </c>
      <c r="G91" s="106">
        <v>302942.8</v>
      </c>
      <c r="H91" s="106">
        <v>0</v>
      </c>
      <c r="I91" s="106">
        <v>89992.54</v>
      </c>
      <c r="J91" s="106">
        <v>0</v>
      </c>
      <c r="K91" s="103">
        <v>43193.69</v>
      </c>
      <c r="L91" s="4" t="s">
        <v>17</v>
      </c>
      <c r="M91" s="55"/>
      <c r="N91" s="55"/>
      <c r="O91" s="55"/>
      <c r="P91" s="55"/>
      <c r="Q91" s="55"/>
      <c r="R91" s="55"/>
      <c r="S91" s="55"/>
      <c r="T91" s="55"/>
      <c r="U91" s="55"/>
      <c r="V91" s="55"/>
    </row>
    <row r="92" spans="1:23" ht="13.5">
      <c r="A92" s="65"/>
      <c r="B92" s="97"/>
      <c r="C92" s="162"/>
      <c r="D92" s="97"/>
      <c r="E92" s="97"/>
      <c r="F92" s="97"/>
      <c r="G92" s="97"/>
      <c r="H92" s="97"/>
      <c r="I92" s="162"/>
      <c r="J92" s="97"/>
      <c r="K92" s="127"/>
      <c r="L92" s="65"/>
      <c r="M92" s="66"/>
      <c r="N92" s="66"/>
      <c r="O92" s="66"/>
      <c r="P92" s="66"/>
      <c r="Q92" s="66"/>
      <c r="R92" s="66"/>
      <c r="S92" s="66"/>
      <c r="T92" s="66"/>
      <c r="U92" s="66"/>
      <c r="W92" s="21">
        <v>9</v>
      </c>
    </row>
    <row r="93" spans="1:22" ht="38.25" customHeight="1">
      <c r="A93" s="12" t="s">
        <v>105</v>
      </c>
      <c r="B93" s="91">
        <f>SUM(B95,B102)</f>
        <v>0</v>
      </c>
      <c r="C93" s="91">
        <f aca="true" t="shared" si="16" ref="C93:K93">SUM(C95,C102)</f>
        <v>0</v>
      </c>
      <c r="D93" s="91">
        <f t="shared" si="16"/>
        <v>0</v>
      </c>
      <c r="E93" s="91">
        <f t="shared" si="16"/>
        <v>0</v>
      </c>
      <c r="F93" s="91">
        <f t="shared" si="16"/>
        <v>0</v>
      </c>
      <c r="G93" s="91">
        <f t="shared" si="16"/>
        <v>0</v>
      </c>
      <c r="H93" s="91">
        <f t="shared" si="16"/>
        <v>0</v>
      </c>
      <c r="I93" s="91">
        <f t="shared" si="16"/>
        <v>0</v>
      </c>
      <c r="J93" s="91">
        <f t="shared" si="16"/>
        <v>0</v>
      </c>
      <c r="K93" s="91">
        <f t="shared" si="16"/>
        <v>0</v>
      </c>
      <c r="L93" s="12" t="s">
        <v>105</v>
      </c>
      <c r="M93" s="12"/>
      <c r="N93" s="12"/>
      <c r="O93" s="12"/>
      <c r="P93" s="12"/>
      <c r="Q93" s="12"/>
      <c r="R93" s="12"/>
      <c r="S93" s="12"/>
      <c r="T93" s="12"/>
      <c r="U93" s="12"/>
      <c r="V93" s="12"/>
    </row>
    <row r="94" spans="1:22" ht="12.75" customHeight="1">
      <c r="A94" s="2" t="s">
        <v>3</v>
      </c>
      <c r="B94" s="105"/>
      <c r="C94" s="105"/>
      <c r="D94" s="105"/>
      <c r="E94" s="105"/>
      <c r="F94" s="105"/>
      <c r="G94" s="105"/>
      <c r="H94" s="105"/>
      <c r="I94" s="105"/>
      <c r="J94" s="105"/>
      <c r="K94" s="94"/>
      <c r="L94" s="2" t="s">
        <v>3</v>
      </c>
      <c r="M94" s="2"/>
      <c r="N94" s="2"/>
      <c r="O94" s="2"/>
      <c r="P94" s="2"/>
      <c r="Q94" s="2"/>
      <c r="R94" s="2"/>
      <c r="S94" s="2"/>
      <c r="T94" s="2"/>
      <c r="U94" s="2"/>
      <c r="V94" s="52"/>
    </row>
    <row r="95" spans="1:22" ht="13.5">
      <c r="A95" s="31" t="s">
        <v>149</v>
      </c>
      <c r="B95" s="93">
        <f>SUM(B97:B101)</f>
        <v>0</v>
      </c>
      <c r="C95" s="93">
        <f aca="true" t="shared" si="17" ref="C95:K95">SUM(C97:C101)</f>
        <v>0</v>
      </c>
      <c r="D95" s="93">
        <f t="shared" si="17"/>
        <v>0</v>
      </c>
      <c r="E95" s="93">
        <f t="shared" si="17"/>
        <v>0</v>
      </c>
      <c r="F95" s="93">
        <f t="shared" si="17"/>
        <v>0</v>
      </c>
      <c r="G95" s="93">
        <f t="shared" si="17"/>
        <v>0</v>
      </c>
      <c r="H95" s="93">
        <f t="shared" si="17"/>
        <v>0</v>
      </c>
      <c r="I95" s="93">
        <f t="shared" si="17"/>
        <v>0</v>
      </c>
      <c r="J95" s="93">
        <f t="shared" si="17"/>
        <v>0</v>
      </c>
      <c r="K95" s="93">
        <f t="shared" si="17"/>
        <v>0</v>
      </c>
      <c r="L95" s="31" t="s">
        <v>4</v>
      </c>
      <c r="M95" s="31"/>
      <c r="N95" s="31"/>
      <c r="O95" s="31"/>
      <c r="P95" s="31"/>
      <c r="Q95" s="31"/>
      <c r="R95" s="31"/>
      <c r="S95" s="31"/>
      <c r="T95" s="31"/>
      <c r="U95" s="31"/>
      <c r="V95" s="31"/>
    </row>
    <row r="96" spans="1:22" ht="13.5">
      <c r="A96" s="6" t="s">
        <v>3</v>
      </c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6" t="s">
        <v>3</v>
      </c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24" customHeight="1">
      <c r="A97" s="33" t="s">
        <v>126</v>
      </c>
      <c r="B97" s="119">
        <f>B76-B86</f>
        <v>0</v>
      </c>
      <c r="C97" s="119">
        <f aca="true" t="shared" si="18" ref="C97:K97">C76-C86</f>
        <v>0</v>
      </c>
      <c r="D97" s="119">
        <f t="shared" si="18"/>
        <v>0</v>
      </c>
      <c r="E97" s="119">
        <f t="shared" si="18"/>
        <v>0</v>
      </c>
      <c r="F97" s="119">
        <f t="shared" si="18"/>
        <v>0</v>
      </c>
      <c r="G97" s="119">
        <f t="shared" si="18"/>
        <v>0</v>
      </c>
      <c r="H97" s="119">
        <f t="shared" si="18"/>
        <v>0</v>
      </c>
      <c r="I97" s="119">
        <f t="shared" si="18"/>
        <v>0</v>
      </c>
      <c r="J97" s="119">
        <f t="shared" si="18"/>
        <v>0</v>
      </c>
      <c r="K97" s="119">
        <f t="shared" si="18"/>
        <v>0</v>
      </c>
      <c r="L97" s="6" t="s">
        <v>5</v>
      </c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25.5" customHeight="1">
      <c r="A98" s="29" t="s">
        <v>127</v>
      </c>
      <c r="B98" s="119">
        <f>B77-B87</f>
        <v>0</v>
      </c>
      <c r="C98" s="119">
        <f aca="true" t="shared" si="19" ref="C98:K98">C77-C87</f>
        <v>0</v>
      </c>
      <c r="D98" s="119">
        <f t="shared" si="19"/>
        <v>0</v>
      </c>
      <c r="E98" s="119">
        <f t="shared" si="19"/>
        <v>0</v>
      </c>
      <c r="F98" s="119">
        <f t="shared" si="19"/>
        <v>0</v>
      </c>
      <c r="G98" s="119">
        <f t="shared" si="19"/>
        <v>0</v>
      </c>
      <c r="H98" s="119">
        <f t="shared" si="19"/>
        <v>0</v>
      </c>
      <c r="I98" s="119">
        <f t="shared" si="19"/>
        <v>0</v>
      </c>
      <c r="J98" s="119">
        <f t="shared" si="19"/>
        <v>0</v>
      </c>
      <c r="K98" s="119">
        <f t="shared" si="19"/>
        <v>0</v>
      </c>
      <c r="L98" s="29" t="s">
        <v>6</v>
      </c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1:22" ht="27">
      <c r="A99" s="29" t="s">
        <v>128</v>
      </c>
      <c r="B99" s="119">
        <f aca="true" t="shared" si="20" ref="B99:K101">B78-B88</f>
        <v>0</v>
      </c>
      <c r="C99" s="119">
        <f>C78-C88</f>
        <v>0</v>
      </c>
      <c r="D99" s="119">
        <f t="shared" si="20"/>
        <v>0</v>
      </c>
      <c r="E99" s="119">
        <f t="shared" si="20"/>
        <v>0</v>
      </c>
      <c r="F99" s="119">
        <f t="shared" si="20"/>
        <v>0</v>
      </c>
      <c r="G99" s="119">
        <f t="shared" si="20"/>
        <v>0</v>
      </c>
      <c r="H99" s="119">
        <f t="shared" si="20"/>
        <v>0</v>
      </c>
      <c r="I99" s="119">
        <f t="shared" si="20"/>
        <v>0</v>
      </c>
      <c r="J99" s="119">
        <f t="shared" si="20"/>
        <v>0</v>
      </c>
      <c r="K99" s="119">
        <f t="shared" si="20"/>
        <v>0</v>
      </c>
      <c r="L99" s="29" t="s">
        <v>7</v>
      </c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ht="28.5" customHeight="1">
      <c r="A100" s="29" t="s">
        <v>129</v>
      </c>
      <c r="B100" s="119">
        <f t="shared" si="20"/>
        <v>0</v>
      </c>
      <c r="C100" s="119">
        <f t="shared" si="20"/>
        <v>0</v>
      </c>
      <c r="D100" s="119">
        <f t="shared" si="20"/>
        <v>0</v>
      </c>
      <c r="E100" s="119">
        <f t="shared" si="20"/>
        <v>0</v>
      </c>
      <c r="F100" s="119">
        <f t="shared" si="20"/>
        <v>0</v>
      </c>
      <c r="G100" s="119">
        <f t="shared" si="20"/>
        <v>0</v>
      </c>
      <c r="H100" s="119">
        <f t="shared" si="20"/>
        <v>0</v>
      </c>
      <c r="I100" s="119">
        <f t="shared" si="20"/>
        <v>0</v>
      </c>
      <c r="J100" s="119">
        <f t="shared" si="20"/>
        <v>0</v>
      </c>
      <c r="K100" s="119">
        <f t="shared" si="20"/>
        <v>0</v>
      </c>
      <c r="L100" s="29" t="s">
        <v>8</v>
      </c>
      <c r="M100" s="29"/>
      <c r="N100" s="29"/>
      <c r="O100" s="29"/>
      <c r="P100" s="29"/>
      <c r="Q100" s="29"/>
      <c r="R100" s="29"/>
      <c r="S100" s="29"/>
      <c r="T100" s="29"/>
      <c r="U100" s="29"/>
      <c r="V100" s="29"/>
    </row>
    <row r="101" spans="1:22" ht="25.5" customHeight="1">
      <c r="A101" s="29" t="s">
        <v>130</v>
      </c>
      <c r="B101" s="119">
        <f t="shared" si="20"/>
        <v>0</v>
      </c>
      <c r="C101" s="119">
        <f t="shared" si="20"/>
        <v>0</v>
      </c>
      <c r="D101" s="119">
        <f t="shared" si="20"/>
        <v>0</v>
      </c>
      <c r="E101" s="119">
        <f t="shared" si="20"/>
        <v>0</v>
      </c>
      <c r="F101" s="119">
        <f t="shared" si="20"/>
        <v>0</v>
      </c>
      <c r="G101" s="119">
        <f t="shared" si="20"/>
        <v>0</v>
      </c>
      <c r="H101" s="119">
        <f t="shared" si="20"/>
        <v>0</v>
      </c>
      <c r="I101" s="119">
        <f t="shared" si="20"/>
        <v>0</v>
      </c>
      <c r="J101" s="119">
        <f t="shared" si="20"/>
        <v>0</v>
      </c>
      <c r="K101" s="119">
        <f t="shared" si="20"/>
        <v>0</v>
      </c>
      <c r="L101" s="29" t="s">
        <v>9</v>
      </c>
      <c r="M101" s="29"/>
      <c r="N101" s="29"/>
      <c r="O101" s="29"/>
      <c r="P101" s="29"/>
      <c r="Q101" s="29"/>
      <c r="R101" s="29"/>
      <c r="S101" s="29"/>
      <c r="T101" s="29"/>
      <c r="U101" s="29"/>
      <c r="V101" s="29"/>
    </row>
    <row r="102" spans="1:22" ht="41.25">
      <c r="A102" s="4" t="s">
        <v>131</v>
      </c>
      <c r="B102" s="106">
        <f>B81-B91</f>
        <v>0</v>
      </c>
      <c r="C102" s="106">
        <f aca="true" t="shared" si="21" ref="C102:K102">C81-C91</f>
        <v>0</v>
      </c>
      <c r="D102" s="106">
        <f t="shared" si="21"/>
        <v>0</v>
      </c>
      <c r="E102" s="106">
        <f t="shared" si="21"/>
        <v>0</v>
      </c>
      <c r="F102" s="106">
        <f t="shared" si="21"/>
        <v>0</v>
      </c>
      <c r="G102" s="106">
        <f t="shared" si="21"/>
        <v>0</v>
      </c>
      <c r="H102" s="106">
        <f t="shared" si="21"/>
        <v>0</v>
      </c>
      <c r="I102" s="106">
        <f t="shared" si="21"/>
        <v>0</v>
      </c>
      <c r="J102" s="106">
        <f t="shared" si="21"/>
        <v>0</v>
      </c>
      <c r="K102" s="137">
        <f t="shared" si="21"/>
        <v>0</v>
      </c>
      <c r="L102" s="4" t="s">
        <v>17</v>
      </c>
      <c r="M102" s="4"/>
      <c r="N102" s="4"/>
      <c r="O102" s="4"/>
      <c r="P102" s="4"/>
      <c r="Q102" s="4"/>
      <c r="R102" s="4"/>
      <c r="S102" s="4"/>
      <c r="T102" s="4"/>
      <c r="U102" s="4"/>
      <c r="V102" s="63"/>
    </row>
    <row r="103" spans="1:13" ht="25.5" customHeight="1">
      <c r="A103" s="26"/>
      <c r="B103" s="79"/>
      <c r="C103" s="79"/>
      <c r="D103" s="79"/>
      <c r="E103" s="79"/>
      <c r="F103" s="79"/>
      <c r="G103" s="80"/>
      <c r="H103" s="48"/>
      <c r="I103" s="48"/>
      <c r="J103" s="48"/>
      <c r="K103" s="48"/>
      <c r="L103" s="41"/>
      <c r="M103" s="41"/>
    </row>
    <row r="104" spans="1:22" ht="23.25" customHeight="1">
      <c r="A104" s="3" t="s">
        <v>163</v>
      </c>
      <c r="B104" s="37"/>
      <c r="C104"/>
      <c r="D104"/>
      <c r="E104" s="20"/>
      <c r="F104" s="20"/>
      <c r="L104" s="49"/>
      <c r="M104" s="189" t="s">
        <v>92</v>
      </c>
      <c r="N104" s="189"/>
      <c r="O104" s="189"/>
      <c r="P104" s="189"/>
      <c r="Q104" s="189"/>
      <c r="R104" s="189"/>
      <c r="S104" s="189"/>
      <c r="T104" s="189"/>
      <c r="U104" s="189"/>
      <c r="V104" s="189"/>
    </row>
    <row r="105" spans="2:18" ht="13.5">
      <c r="B105"/>
      <c r="C105" s="23"/>
      <c r="D105"/>
      <c r="E105" s="20"/>
      <c r="F105" s="20"/>
      <c r="L105" s="49"/>
      <c r="M105" s="190"/>
      <c r="N105" s="190"/>
      <c r="O105" s="190"/>
      <c r="P105" s="190"/>
      <c r="Q105" s="190"/>
      <c r="R105" s="190"/>
    </row>
    <row r="106" spans="1:22" ht="13.5">
      <c r="A106" s="3" t="s">
        <v>164</v>
      </c>
      <c r="B106" s="18"/>
      <c r="C106" s="18"/>
      <c r="D106" s="183" t="s">
        <v>165</v>
      </c>
      <c r="E106" s="183"/>
      <c r="F106" s="11"/>
      <c r="G106" s="18"/>
      <c r="L106" s="8"/>
      <c r="M106" s="8"/>
      <c r="N106" s="8"/>
      <c r="O106" s="49"/>
      <c r="P106" s="49"/>
      <c r="Q106" s="41"/>
      <c r="R106" s="41"/>
      <c r="S106" s="41"/>
      <c r="T106" s="41"/>
      <c r="U106" s="41"/>
      <c r="V106" s="41"/>
    </row>
    <row r="107" spans="2:21" ht="13.5">
      <c r="B107" s="11"/>
      <c r="C107" s="11"/>
      <c r="D107" s="183"/>
      <c r="E107" s="183"/>
      <c r="F107" s="11"/>
      <c r="G107" s="11"/>
      <c r="L107" s="8"/>
      <c r="M107" s="182"/>
      <c r="N107" s="182"/>
      <c r="P107" s="20"/>
      <c r="Q107" s="20"/>
      <c r="T107" s="20"/>
      <c r="U107" s="20"/>
    </row>
    <row r="108" spans="2:21" ht="13.5">
      <c r="B108"/>
      <c r="C108"/>
      <c r="E108" s="24"/>
      <c r="F108" s="24"/>
      <c r="G108" s="18"/>
      <c r="M108" s="18"/>
      <c r="N108" s="18"/>
      <c r="O108" s="183"/>
      <c r="P108" s="183"/>
      <c r="Q108" s="184"/>
      <c r="R108" s="184"/>
      <c r="T108" s="20"/>
      <c r="U108" s="20"/>
    </row>
    <row r="109" spans="2:22" ht="13.5">
      <c r="B109"/>
      <c r="C109"/>
      <c r="D109" s="25"/>
      <c r="E109" s="19"/>
      <c r="F109" s="19"/>
      <c r="G109" s="19"/>
      <c r="M109" s="183"/>
      <c r="N109" s="183"/>
      <c r="O109" s="183"/>
      <c r="P109" s="183"/>
      <c r="Q109" s="183"/>
      <c r="R109" s="183"/>
      <c r="T109" s="183"/>
      <c r="U109" s="183"/>
      <c r="V109" s="183"/>
    </row>
    <row r="110" spans="2:22" ht="13.5">
      <c r="B110" s="50"/>
      <c r="C110" s="25"/>
      <c r="D110" s="25"/>
      <c r="F110" s="11"/>
      <c r="G110" s="11"/>
      <c r="L110" s="50"/>
      <c r="M110" s="50"/>
      <c r="N110" s="50"/>
      <c r="O110" s="8"/>
      <c r="P110" s="8"/>
      <c r="Q110" s="183"/>
      <c r="R110" s="183"/>
      <c r="S110" s="183"/>
      <c r="T110" s="183"/>
      <c r="U110" s="183"/>
      <c r="V110" s="183"/>
    </row>
    <row r="111" spans="11:22" ht="13.5">
      <c r="K111" s="76"/>
      <c r="M111" s="180"/>
      <c r="N111" s="180"/>
      <c r="O111" s="87"/>
      <c r="P111" s="76"/>
      <c r="Q111" s="181"/>
      <c r="R111" s="181"/>
      <c r="S111" s="76"/>
      <c r="T111" s="88"/>
      <c r="U111" s="88"/>
      <c r="V111" s="18"/>
    </row>
    <row r="112" spans="11:23" ht="13.5">
      <c r="K112" s="77"/>
      <c r="L112" s="8"/>
      <c r="M112" s="21"/>
      <c r="N112" s="21"/>
      <c r="O112" s="21"/>
      <c r="P112" s="21"/>
      <c r="Q112" s="21"/>
      <c r="R112" s="21"/>
      <c r="S112" s="21"/>
      <c r="T112" s="21"/>
      <c r="U112" s="21"/>
      <c r="W112" s="21">
        <v>10</v>
      </c>
    </row>
    <row r="113" ht="13.5">
      <c r="W113" s="20"/>
    </row>
  </sheetData>
  <sheetProtection password="8EB9" sheet="1"/>
  <mergeCells count="36">
    <mergeCell ref="A3:I3"/>
    <mergeCell ref="A4:I4"/>
    <mergeCell ref="A5:I5"/>
    <mergeCell ref="A6:I6"/>
    <mergeCell ref="A7:I7"/>
    <mergeCell ref="T109:V109"/>
    <mergeCell ref="M13:N13"/>
    <mergeCell ref="O13:P13"/>
    <mergeCell ref="D106:E106"/>
    <mergeCell ref="D107:E107"/>
    <mergeCell ref="T110:V110"/>
    <mergeCell ref="L12:L14"/>
    <mergeCell ref="Q12:R13"/>
    <mergeCell ref="M104:V104"/>
    <mergeCell ref="M105:R105"/>
    <mergeCell ref="S12:V12"/>
    <mergeCell ref="S13:T13"/>
    <mergeCell ref="U13:V13"/>
    <mergeCell ref="M12:P12"/>
    <mergeCell ref="M111:N111"/>
    <mergeCell ref="Q111:R111"/>
    <mergeCell ref="M107:N107"/>
    <mergeCell ref="O108:P108"/>
    <mergeCell ref="Q108:R108"/>
    <mergeCell ref="M109:N109"/>
    <mergeCell ref="O109:P109"/>
    <mergeCell ref="Q109:R109"/>
    <mergeCell ref="Q110:S110"/>
    <mergeCell ref="H13:I13"/>
    <mergeCell ref="J13:K13"/>
    <mergeCell ref="B12:J12"/>
    <mergeCell ref="A12:A14"/>
    <mergeCell ref="A10:F10"/>
    <mergeCell ref="B13:C13"/>
    <mergeCell ref="D13:E13"/>
    <mergeCell ref="F13:G13"/>
  </mergeCells>
  <printOptions horizontalCentered="1"/>
  <pageMargins left="0.1968503937007874" right="0.1968503937007874" top="0.5905511811023623" bottom="0.5905511811023623" header="0.5118110236220472" footer="0.6692913385826772"/>
  <pageSetup horizontalDpi="600" verticalDpi="600" orientation="landscape" pageOrder="overThenDown" paperSize="9" scale="90" r:id="rId1"/>
  <rowBreaks count="4" manualBreakCount="4">
    <brk id="27" max="21" man="1"/>
    <brk id="50" max="21" man="1"/>
    <brk id="71" max="21" man="1"/>
    <brk id="92" max="21" man="1"/>
  </rowBreaks>
  <ignoredErrors>
    <ignoredError sqref="B19:C19 B41:K41 B53:K53 B63:I63 K63 B84:K84 E19:K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L114"/>
  <sheetViews>
    <sheetView zoomScaleSheetLayoutView="100" zoomScalePageLayoutView="0" workbookViewId="0" topLeftCell="A22">
      <selection activeCell="N16" sqref="N16"/>
    </sheetView>
  </sheetViews>
  <sheetFormatPr defaultColWidth="9.140625" defaultRowHeight="12.75"/>
  <cols>
    <col min="1" max="1" width="24.8515625" style="3" customWidth="1"/>
    <col min="2" max="5" width="12.28125" style="3" customWidth="1"/>
    <col min="6" max="11" width="12.28125" style="0" customWidth="1"/>
  </cols>
  <sheetData>
    <row r="2" ht="13.5">
      <c r="A2" s="11"/>
    </row>
    <row r="3" ht="13.5">
      <c r="K3" s="5"/>
    </row>
    <row r="4" spans="1:11" ht="40.5" customHeight="1">
      <c r="A4" s="176" t="s">
        <v>81</v>
      </c>
      <c r="B4" s="202" t="s">
        <v>154</v>
      </c>
      <c r="C4" s="203"/>
      <c r="D4" s="203"/>
      <c r="E4" s="204"/>
      <c r="F4" s="185" t="s">
        <v>134</v>
      </c>
      <c r="G4" s="186"/>
      <c r="H4" s="185" t="s">
        <v>133</v>
      </c>
      <c r="I4" s="186"/>
      <c r="J4" s="185" t="s">
        <v>145</v>
      </c>
      <c r="K4" s="186"/>
    </row>
    <row r="5" spans="1:11" ht="22.5" customHeight="1">
      <c r="A5" s="177"/>
      <c r="B5" s="200" t="s">
        <v>55</v>
      </c>
      <c r="C5" s="200"/>
      <c r="D5" s="200" t="s">
        <v>141</v>
      </c>
      <c r="E5" s="200"/>
      <c r="F5" s="187"/>
      <c r="G5" s="188"/>
      <c r="H5" s="187"/>
      <c r="I5" s="188"/>
      <c r="J5" s="187" t="s">
        <v>78</v>
      </c>
      <c r="K5" s="188"/>
    </row>
    <row r="6" spans="1:11" ht="35.25" customHeight="1">
      <c r="A6" s="178"/>
      <c r="B6" s="86" t="s">
        <v>83</v>
      </c>
      <c r="C6" s="86" t="s">
        <v>84</v>
      </c>
      <c r="D6" s="74" t="s">
        <v>111</v>
      </c>
      <c r="E6" s="74" t="s">
        <v>112</v>
      </c>
      <c r="F6" s="1" t="s">
        <v>83</v>
      </c>
      <c r="G6" s="1" t="s">
        <v>84</v>
      </c>
      <c r="H6" s="1" t="s">
        <v>83</v>
      </c>
      <c r="I6" s="1" t="s">
        <v>84</v>
      </c>
      <c r="J6" s="1" t="s">
        <v>83</v>
      </c>
      <c r="K6" s="1" t="s">
        <v>84</v>
      </c>
    </row>
    <row r="7" spans="1:11" ht="12.75" customHeight="1">
      <c r="A7" s="1" t="s">
        <v>0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85</v>
      </c>
      <c r="K7" s="1" t="s">
        <v>86</v>
      </c>
    </row>
    <row r="8" spans="1:11" ht="38.25" customHeight="1">
      <c r="A8" s="70" t="s">
        <v>108</v>
      </c>
      <c r="B8" s="90">
        <v>2310</v>
      </c>
      <c r="C8" s="90">
        <v>2465</v>
      </c>
      <c r="D8" s="90">
        <f>'Część I str 1-5'!B16+'Część I str 1-5'!D16+'Część I str 1-5'!F16+'Część I str 1-5'!H16+'Część I str 1-5'!J16+'Część I  str 6-10'!B8</f>
        <v>8360</v>
      </c>
      <c r="E8" s="90">
        <f>'Część I str 1-5'!C16+'Część I str 1-5'!E16+'Część I str 1-5'!G16+'Część I str 1-5'!I16+'Część I str 1-5'!K16+'Część I  str 6-10'!C8</f>
        <v>8137</v>
      </c>
      <c r="F8" s="90" t="s">
        <v>47</v>
      </c>
      <c r="G8" s="90" t="s">
        <v>47</v>
      </c>
      <c r="H8" s="90" t="s">
        <v>47</v>
      </c>
      <c r="I8" s="90" t="s">
        <v>47</v>
      </c>
      <c r="J8" s="90" t="s">
        <v>47</v>
      </c>
      <c r="K8" s="90" t="s">
        <v>47</v>
      </c>
    </row>
    <row r="9" spans="1:11" ht="33.75" customHeight="1">
      <c r="A9" s="7" t="s">
        <v>136</v>
      </c>
      <c r="B9" s="91">
        <f>SUM(B11,B18)</f>
        <v>1681800</v>
      </c>
      <c r="C9" s="91">
        <f>SUM(C11,C18)</f>
        <v>1088125.49</v>
      </c>
      <c r="D9" s="122">
        <f>SUM(D11,D18)</f>
        <v>8660000</v>
      </c>
      <c r="E9" s="122">
        <f>SUM(E11,E18)</f>
        <v>8906254.39</v>
      </c>
      <c r="F9" s="91">
        <f aca="true" t="shared" si="0" ref="F9:K9">SUM(F11,F18)</f>
        <v>1225500</v>
      </c>
      <c r="G9" s="91">
        <f t="shared" si="0"/>
        <v>1106699.03</v>
      </c>
      <c r="H9" s="91">
        <f t="shared" si="0"/>
        <v>0</v>
      </c>
      <c r="I9" s="91">
        <f t="shared" si="0"/>
        <v>0</v>
      </c>
      <c r="J9" s="91">
        <f t="shared" si="0"/>
        <v>0</v>
      </c>
      <c r="K9" s="91">
        <f t="shared" si="0"/>
        <v>0</v>
      </c>
    </row>
    <row r="10" spans="1:11" ht="13.5">
      <c r="A10" s="39" t="s">
        <v>18</v>
      </c>
      <c r="B10" s="92"/>
      <c r="C10" s="92"/>
      <c r="D10" s="96"/>
      <c r="E10" s="96"/>
      <c r="F10" s="92"/>
      <c r="G10" s="92"/>
      <c r="H10" s="92"/>
      <c r="I10" s="92"/>
      <c r="J10" s="92"/>
      <c r="K10" s="92"/>
    </row>
    <row r="11" spans="1:11" ht="16.5" customHeight="1">
      <c r="A11" s="31" t="s">
        <v>57</v>
      </c>
      <c r="B11" s="93">
        <f aca="true" t="shared" si="1" ref="B11:K11">SUM(B13:B17)</f>
        <v>1559000</v>
      </c>
      <c r="C11" s="93">
        <f t="shared" si="1"/>
        <v>1021815.15</v>
      </c>
      <c r="D11" s="112">
        <f t="shared" si="1"/>
        <v>8215400</v>
      </c>
      <c r="E11" s="112">
        <f t="shared" si="1"/>
        <v>7783051.92</v>
      </c>
      <c r="F11" s="93">
        <f t="shared" si="1"/>
        <v>892000</v>
      </c>
      <c r="G11" s="93">
        <f t="shared" si="1"/>
        <v>892000</v>
      </c>
      <c r="H11" s="93">
        <f t="shared" si="1"/>
        <v>0</v>
      </c>
      <c r="I11" s="93">
        <f t="shared" si="1"/>
        <v>0</v>
      </c>
      <c r="J11" s="93">
        <f t="shared" si="1"/>
        <v>0</v>
      </c>
      <c r="K11" s="93">
        <f t="shared" si="1"/>
        <v>0</v>
      </c>
    </row>
    <row r="12" spans="1:11" ht="13.5">
      <c r="A12" s="6" t="s">
        <v>3</v>
      </c>
      <c r="B12" s="94"/>
      <c r="C12" s="94"/>
      <c r="D12" s="113"/>
      <c r="E12" s="113"/>
      <c r="F12" s="94"/>
      <c r="G12" s="94"/>
      <c r="H12" s="94"/>
      <c r="I12" s="94"/>
      <c r="J12" s="94"/>
      <c r="K12" s="94"/>
    </row>
    <row r="13" spans="1:12" ht="24" customHeight="1">
      <c r="A13" s="33" t="s">
        <v>115</v>
      </c>
      <c r="B13" s="94">
        <v>1543400</v>
      </c>
      <c r="C13" s="94">
        <v>1008580.05</v>
      </c>
      <c r="D13" s="92">
        <f>'Część I str 1-5'!B21+'Część I str 1-5'!D21+'Część I str 1-5'!F21+'Część I str 1-5'!H21+'Część I str 1-5'!J21+'Część I  str 6-10'!B13</f>
        <v>7959000</v>
      </c>
      <c r="E13" s="132">
        <f>SUM('Część I str 1-5'!C21,'Część I str 1-5'!E21,'Część I str 1-5'!G21,'Część I str 1-5'!I21,'Część I str 1-5'!K21,'Część I  str 6-10'!C13)</f>
        <v>7558868.33</v>
      </c>
      <c r="F13" s="94">
        <v>892000</v>
      </c>
      <c r="G13" s="94">
        <v>892000</v>
      </c>
      <c r="H13" s="94"/>
      <c r="I13" s="94"/>
      <c r="J13" s="94"/>
      <c r="K13" s="94"/>
      <c r="L13" s="130"/>
    </row>
    <row r="14" spans="1:11" ht="27">
      <c r="A14" s="29" t="s">
        <v>116</v>
      </c>
      <c r="B14" s="95">
        <v>0</v>
      </c>
      <c r="C14" s="95">
        <v>0</v>
      </c>
      <c r="D14" s="128">
        <f>'Część I str 1-5'!B22+'Część I str 1-5'!D22+'Część I str 1-5'!F22+'Część I str 1-5'!H22+'Część I str 1-5'!J22+'Część I  str 6-10'!B14</f>
        <v>200000</v>
      </c>
      <c r="E14" s="128">
        <f>SUM('Część I str 1-5'!C22,'Część I str 1-5'!E22,'Część I str 1-5'!G22,'Część I str 1-5'!I22,'Część I str 1-5'!K22,'Część I  str 6-10'!C14)</f>
        <v>0</v>
      </c>
      <c r="F14" s="95">
        <v>0</v>
      </c>
      <c r="G14" s="95">
        <v>0</v>
      </c>
      <c r="H14" s="95"/>
      <c r="I14" s="95"/>
      <c r="J14" s="95"/>
      <c r="K14" s="95"/>
    </row>
    <row r="15" spans="1:11" ht="27">
      <c r="A15" s="29" t="s">
        <v>117</v>
      </c>
      <c r="B15" s="95">
        <v>15600</v>
      </c>
      <c r="C15" s="95">
        <v>9112.74</v>
      </c>
      <c r="D15" s="128">
        <f>'Część I str 1-5'!B23+'Część I str 1-5'!D23+'Część I str 1-5'!F23+'Część I str 1-5'!H23+'Część I str 1-5'!J23+'Część I  str 6-10'!B15</f>
        <v>56400</v>
      </c>
      <c r="E15" s="128">
        <f>SUM('Część I str 1-5'!C23,'Część I str 1-5'!E23,'Część I str 1-5'!G23,'Część I str 1-5'!I23,'Część I str 1-5'!K23,'Część I  str 6-10'!C15)</f>
        <v>154356.71999999997</v>
      </c>
      <c r="F15" s="95">
        <v>0</v>
      </c>
      <c r="G15" s="95">
        <v>0</v>
      </c>
      <c r="H15" s="95"/>
      <c r="I15" s="95"/>
      <c r="J15" s="95"/>
      <c r="K15" s="95"/>
    </row>
    <row r="16" spans="1:11" ht="27">
      <c r="A16" s="29" t="s">
        <v>118</v>
      </c>
      <c r="B16" s="95">
        <v>0</v>
      </c>
      <c r="C16" s="95">
        <v>0</v>
      </c>
      <c r="D16" s="128">
        <f>'Część I str 1-5'!B24+'Część I str 1-5'!D24+'Część I str 1-5'!F24+'Część I str 1-5'!H24+'Część I str 1-5'!J24+'Część I  str 6-10'!B16</f>
        <v>0</v>
      </c>
      <c r="E16" s="128">
        <f>SUM('Część I str 1-5'!C24,'Część I str 1-5'!E24,'Część I str 1-5'!G24,'Część I str 1-5'!I24,'Część I str 1-5'!K24,'Część I  str 6-10'!C16)</f>
        <v>0</v>
      </c>
      <c r="F16" s="95">
        <v>0</v>
      </c>
      <c r="G16" s="95">
        <v>0</v>
      </c>
      <c r="H16" s="95"/>
      <c r="I16" s="95"/>
      <c r="J16" s="95"/>
      <c r="K16" s="95"/>
    </row>
    <row r="17" spans="1:11" ht="27">
      <c r="A17" s="29" t="s">
        <v>119</v>
      </c>
      <c r="B17" s="95">
        <v>0</v>
      </c>
      <c r="C17" s="95">
        <v>4122.36</v>
      </c>
      <c r="D17" s="128">
        <f>'Część I str 1-5'!B25+'Część I str 1-5'!D25+'Część I str 1-5'!F25+'Część I str 1-5'!H25+'Część I str 1-5'!J25+'Część I  str 6-10'!B17</f>
        <v>0</v>
      </c>
      <c r="E17" s="128">
        <f>SUM('Część I str 1-5'!C25,'Część I str 1-5'!E25,'Część I str 1-5'!G25,'Część I str 1-5'!I25,'Część I str 1-5'!K25,'Część I  str 6-10'!C17)</f>
        <v>69826.87000000001</v>
      </c>
      <c r="F17" s="95">
        <v>0</v>
      </c>
      <c r="G17" s="95">
        <v>0</v>
      </c>
      <c r="H17" s="95"/>
      <c r="I17" s="95"/>
      <c r="J17" s="95"/>
      <c r="K17" s="95"/>
    </row>
    <row r="18" spans="1:11" ht="41.25">
      <c r="A18" s="13" t="s">
        <v>132</v>
      </c>
      <c r="B18" s="91">
        <v>122800</v>
      </c>
      <c r="C18" s="92">
        <v>66310.34</v>
      </c>
      <c r="D18" s="147">
        <f>'Część I str 1-5'!B26+'Część I str 1-5'!D26+'Część I str 1-5'!F26+'Część I str 1-5'!H26+'Część I str 1-5'!J26+'Część I  str 6-10'!B18</f>
        <v>444600</v>
      </c>
      <c r="E18" s="133">
        <f>SUM('Część I str 1-5'!C26,'Część I str 1-5'!E26,'Część I str 1-5'!G26,'Część I str 1-5'!I26,'Część I str 1-5'!K26,'Część I  str 6-10'!C18)</f>
        <v>1123202.4700000002</v>
      </c>
      <c r="F18" s="92">
        <v>333500</v>
      </c>
      <c r="G18" s="91">
        <v>214699.03</v>
      </c>
      <c r="H18" s="91"/>
      <c r="I18" s="91"/>
      <c r="J18" s="91"/>
      <c r="K18" s="91"/>
    </row>
    <row r="19" spans="1:11" ht="13.5">
      <c r="A19" s="138"/>
      <c r="B19" s="97"/>
      <c r="C19" s="162"/>
      <c r="D19" s="115"/>
      <c r="E19" s="115"/>
      <c r="F19" s="162"/>
      <c r="G19" s="162"/>
      <c r="H19" s="97"/>
      <c r="I19" s="97"/>
      <c r="J19" s="97"/>
      <c r="K19" s="139"/>
    </row>
    <row r="20" spans="1:11" ht="24" customHeight="1">
      <c r="A20" s="12" t="s">
        <v>100</v>
      </c>
      <c r="B20" s="91">
        <f>SUM(B22,B33,B40,B41)</f>
        <v>1681800</v>
      </c>
      <c r="C20" s="91">
        <f>SUM(C22,C33,C40,C41)</f>
        <v>1088125.47</v>
      </c>
      <c r="D20" s="91">
        <f>SUM(D22,D33,D40:D41)</f>
        <v>8660000</v>
      </c>
      <c r="E20" s="91">
        <f>SUM(E22,E33,E40:E41)</f>
        <v>8906254.39</v>
      </c>
      <c r="F20" s="126">
        <f aca="true" t="shared" si="2" ref="F20:K20">SUM(F22,F33,F40,F41)</f>
        <v>1225000</v>
      </c>
      <c r="G20" s="126">
        <f t="shared" si="2"/>
        <v>1106699.03</v>
      </c>
      <c r="H20" s="126">
        <f t="shared" si="2"/>
        <v>0</v>
      </c>
      <c r="I20" s="126">
        <f t="shared" si="2"/>
        <v>0</v>
      </c>
      <c r="J20" s="126">
        <f t="shared" si="2"/>
        <v>0</v>
      </c>
      <c r="K20" s="126">
        <f t="shared" si="2"/>
        <v>0</v>
      </c>
    </row>
    <row r="21" spans="1:11" ht="13.5">
      <c r="A21" s="52" t="s">
        <v>3</v>
      </c>
      <c r="B21" s="99"/>
      <c r="C21" s="165"/>
      <c r="D21" s="96"/>
      <c r="E21" s="96"/>
      <c r="F21" s="99"/>
      <c r="G21" s="99"/>
      <c r="H21" s="99"/>
      <c r="I21" s="99"/>
      <c r="J21" s="99"/>
      <c r="K21" s="99"/>
    </row>
    <row r="22" spans="1:11" ht="27">
      <c r="A22" s="31" t="s">
        <v>148</v>
      </c>
      <c r="B22" s="100">
        <f>SUM(B24:B26)</f>
        <v>782200</v>
      </c>
      <c r="C22" s="100">
        <f>SUM(C24:C26)</f>
        <v>588168.1499999999</v>
      </c>
      <c r="D22" s="92">
        <f>SUM(D24:D26)</f>
        <v>4851100</v>
      </c>
      <c r="E22" s="92">
        <f>SUM(E24:E26)</f>
        <v>4724399.95</v>
      </c>
      <c r="F22" s="100">
        <f aca="true" t="shared" si="3" ref="F22:K22">SUM(F24,F25,F26,)</f>
        <v>0</v>
      </c>
      <c r="G22" s="100">
        <f t="shared" si="3"/>
        <v>0</v>
      </c>
      <c r="H22" s="100">
        <f t="shared" si="3"/>
        <v>0</v>
      </c>
      <c r="I22" s="100">
        <f t="shared" si="3"/>
        <v>0</v>
      </c>
      <c r="J22" s="100">
        <f t="shared" si="3"/>
        <v>0</v>
      </c>
      <c r="K22" s="100">
        <f t="shared" si="3"/>
        <v>0</v>
      </c>
    </row>
    <row r="23" spans="1:11" ht="13.5">
      <c r="A23" s="40" t="s">
        <v>3</v>
      </c>
      <c r="B23" s="94"/>
      <c r="C23" s="94"/>
      <c r="D23" s="134"/>
      <c r="E23" s="134"/>
      <c r="F23" s="94"/>
      <c r="G23" s="94"/>
      <c r="H23" s="94"/>
      <c r="I23" s="94"/>
      <c r="J23" s="94"/>
      <c r="K23" s="94"/>
    </row>
    <row r="24" spans="1:11" ht="27">
      <c r="A24" s="56" t="s">
        <v>46</v>
      </c>
      <c r="B24" s="94">
        <v>344200</v>
      </c>
      <c r="C24" s="94">
        <v>133336.49</v>
      </c>
      <c r="D24" s="142">
        <f>SUM('Część I str 1-5'!B32,'Część I str 1-5'!D32,'Część I str 1-5'!F32,'Część I str 1-5'!H32,'Część I str 1-5'!J32,'Część I  str 6-10'!B24)</f>
        <v>2692000</v>
      </c>
      <c r="E24" s="92">
        <f>SUM('Część I str 1-5'!C32,'Część I str 1-5'!E32,'Część I str 1-5'!G32,'Część I str 1-5'!I32,'Część I str 1-5'!K32,'Część I  str 6-10'!C24)</f>
        <v>2209759.86</v>
      </c>
      <c r="F24" s="93">
        <v>0</v>
      </c>
      <c r="G24" s="93">
        <v>0</v>
      </c>
      <c r="H24" s="93"/>
      <c r="I24" s="93"/>
      <c r="J24" s="93"/>
      <c r="K24" s="93"/>
    </row>
    <row r="25" spans="1:11" ht="13.5">
      <c r="A25" s="58" t="s">
        <v>27</v>
      </c>
      <c r="B25" s="95">
        <v>4600</v>
      </c>
      <c r="C25" s="95">
        <v>7391.55</v>
      </c>
      <c r="D25" s="148">
        <f>SUM('Część I str 1-5'!B33,'Część I str 1-5'!D33,'Część I str 1-5'!F33,'Część I str 1-5'!H33,'Część I str 1-5'!J33,'Część I  str 6-10'!B25)</f>
        <v>79000</v>
      </c>
      <c r="E25" s="149">
        <f>SUM('Część I str 1-5'!C33,'Część I str 1-5'!E33,'Część I str 1-5'!G33,'Część I str 1-5'!I33,'Część I str 1-5'!K33,'Część I  str 6-10'!C25)</f>
        <v>78639.02</v>
      </c>
      <c r="F25" s="95">
        <v>0</v>
      </c>
      <c r="G25" s="95">
        <v>0</v>
      </c>
      <c r="H25" s="95"/>
      <c r="I25" s="95"/>
      <c r="J25" s="95"/>
      <c r="K25" s="95"/>
    </row>
    <row r="26" spans="1:11" ht="27">
      <c r="A26" s="57" t="s">
        <v>28</v>
      </c>
      <c r="B26" s="95">
        <f>SUM(B28:B32)</f>
        <v>433400</v>
      </c>
      <c r="C26" s="95">
        <v>447440.11</v>
      </c>
      <c r="D26" s="148">
        <f>SUM('Część I str 1-5'!B34,'Część I str 1-5'!D34,'Część I str 1-5'!F34,'Część I str 1-5'!H34,'Część I str 1-5'!J34,'Część I  str 6-10'!B26)</f>
        <v>2080100</v>
      </c>
      <c r="E26" s="128">
        <f>SUM(E28:E32)</f>
        <v>2436001.0700000003</v>
      </c>
      <c r="F26" s="95">
        <v>0</v>
      </c>
      <c r="G26" s="95">
        <v>0</v>
      </c>
      <c r="H26" s="95">
        <f>SUM(H28:H32)</f>
        <v>0</v>
      </c>
      <c r="I26" s="95">
        <f>SUM(I28:I32)</f>
        <v>0</v>
      </c>
      <c r="J26" s="95">
        <f>SUM(J28:J32)</f>
        <v>0</v>
      </c>
      <c r="K26" s="95">
        <f>SUM(K28:K32)</f>
        <v>0</v>
      </c>
    </row>
    <row r="27" spans="1:11" ht="13.5">
      <c r="A27" s="43" t="s">
        <v>3</v>
      </c>
      <c r="B27" s="94"/>
      <c r="C27" s="145"/>
      <c r="D27" s="92"/>
      <c r="E27" s="92"/>
      <c r="F27" s="101"/>
      <c r="G27" s="101"/>
      <c r="H27" s="101"/>
      <c r="I27" s="101"/>
      <c r="J27" s="101"/>
      <c r="K27" s="101"/>
    </row>
    <row r="28" spans="1:11" ht="28.5">
      <c r="A28" s="73" t="s">
        <v>114</v>
      </c>
      <c r="B28" s="94">
        <v>179200</v>
      </c>
      <c r="C28" s="94">
        <v>188795.46</v>
      </c>
      <c r="D28" s="92">
        <f>SUM('Część I str 1-5'!B36,'Część I str 1-5'!D36,'Część I str 1-5'!F36,'Część I str 1-5'!H36,'Część I str 1-5'!J36,'Część I  str 6-10'!B28)</f>
        <v>648400</v>
      </c>
      <c r="E28" s="92">
        <f>SUM('Część I str 1-5'!C36,'Część I str 1-5'!E36,'Część I str 1-5'!G36,'Część I str 1-5'!I36,'Część I str 1-5'!K36,'Część I  str 6-10'!C28)</f>
        <v>613873.5700000001</v>
      </c>
      <c r="F28" s="93">
        <v>0</v>
      </c>
      <c r="G28" s="93">
        <v>0</v>
      </c>
      <c r="H28" s="93"/>
      <c r="I28" s="93"/>
      <c r="J28" s="93"/>
      <c r="K28" s="93"/>
    </row>
    <row r="29" spans="1:11" ht="13.5">
      <c r="A29" s="73" t="s">
        <v>59</v>
      </c>
      <c r="B29" s="101">
        <v>0</v>
      </c>
      <c r="C29" s="101">
        <v>0</v>
      </c>
      <c r="D29" s="128">
        <f>'Część I str 1-5'!B37+'Część I str 1-5'!D37+'Część I str 1-5'!F37+'Część I str 1-5'!H37+'Część I str 1-5'!J37+'Część I  str 6-10'!B29</f>
        <v>0</v>
      </c>
      <c r="E29" s="128">
        <f>SUM('Część I str 1-5'!C37,'Część I str 1-5'!E37,'Część I str 1-5'!G37,'Część I str 1-5'!I37,'Część I str 1-5'!K37,'Część I  str 6-10'!C29)</f>
        <v>96260</v>
      </c>
      <c r="F29" s="94">
        <v>0</v>
      </c>
      <c r="G29" s="94">
        <v>0</v>
      </c>
      <c r="H29" s="94"/>
      <c r="I29" s="94"/>
      <c r="J29" s="94"/>
      <c r="K29" s="94"/>
    </row>
    <row r="30" spans="1:11" ht="13.5">
      <c r="A30" s="73" t="s">
        <v>60</v>
      </c>
      <c r="B30" s="101">
        <v>0</v>
      </c>
      <c r="C30" s="101">
        <v>0</v>
      </c>
      <c r="D30" s="128">
        <f>'Część I str 1-5'!B38+'Część I str 1-5'!D38+'Część I str 1-5'!F38+'Część I str 1-5'!H38+'Część I str 1-5'!J38+'Część I  str 6-10'!B30</f>
        <v>0</v>
      </c>
      <c r="E30" s="128">
        <f>SUM('Część I str 1-5'!C38,'Część I str 1-5'!E38,'Część I str 1-5'!G38,'Część I str 1-5'!I38,'Część I str 1-5'!K38,'Część I  str 6-10'!C30)</f>
        <v>0</v>
      </c>
      <c r="F30" s="101">
        <v>0</v>
      </c>
      <c r="G30" s="101">
        <v>0</v>
      </c>
      <c r="H30" s="101"/>
      <c r="I30" s="101"/>
      <c r="J30" s="101"/>
      <c r="K30" s="101"/>
    </row>
    <row r="31" spans="1:11" ht="41.25">
      <c r="A31" s="73" t="s">
        <v>120</v>
      </c>
      <c r="B31" s="101">
        <v>0</v>
      </c>
      <c r="C31" s="101">
        <v>0</v>
      </c>
      <c r="D31" s="128">
        <f>'Część I str 1-5'!B39+'Część I str 1-5'!D39+'Część I str 1-5'!F39+'Część I str 1-5'!H39+'Część I str 1-5'!J39+'Część I  str 6-10'!B31</f>
        <v>0</v>
      </c>
      <c r="E31" s="128">
        <f>SUM('Część I str 1-5'!C39,'Część I str 1-5'!E39,'Część I str 1-5'!G39,'Część I str 1-5'!I39,'Część I str 1-5'!K39,'Część I  str 6-10'!C31)</f>
        <v>0</v>
      </c>
      <c r="F31" s="101">
        <v>0</v>
      </c>
      <c r="G31" s="101">
        <v>0</v>
      </c>
      <c r="H31" s="101"/>
      <c r="I31" s="101"/>
      <c r="J31" s="101"/>
      <c r="K31" s="101"/>
    </row>
    <row r="32" spans="1:11" ht="13.5">
      <c r="A32" s="73" t="s">
        <v>56</v>
      </c>
      <c r="B32" s="95">
        <v>254200</v>
      </c>
      <c r="C32" s="95">
        <f>C26-C28</f>
        <v>258644.65</v>
      </c>
      <c r="D32" s="128">
        <f>'Część I str 1-5'!B40+'Część I str 1-5'!D40+'Część I str 1-5'!F40+'Część I str 1-5'!H40+'Część I str 1-5'!J40+'Część I  str 6-10'!B32</f>
        <v>1431700</v>
      </c>
      <c r="E32" s="128">
        <f>SUM('Część I str 1-5'!C40,'Część I str 1-5'!E40,'Część I str 1-5'!G40,'Część I str 1-5'!I40,'Część I str 1-5'!K40,'Część I  str 6-10'!C32)</f>
        <v>1725867.5</v>
      </c>
      <c r="F32" s="101">
        <v>0</v>
      </c>
      <c r="G32" s="101">
        <v>0</v>
      </c>
      <c r="H32" s="95"/>
      <c r="I32" s="95"/>
      <c r="J32" s="95"/>
      <c r="K32" s="95"/>
    </row>
    <row r="33" spans="1:11" ht="28.5">
      <c r="A33" s="31" t="s">
        <v>113</v>
      </c>
      <c r="B33" s="93">
        <f>SUM(B34:B39)</f>
        <v>0</v>
      </c>
      <c r="C33" s="93">
        <f>SUM(C34:C39)</f>
        <v>0</v>
      </c>
      <c r="D33" s="128">
        <f>SUM(D35:D39)</f>
        <v>0</v>
      </c>
      <c r="E33" s="128">
        <f>SUM(E35:E39)</f>
        <v>0</v>
      </c>
      <c r="F33" s="95">
        <v>1225000</v>
      </c>
      <c r="G33" s="95">
        <f>G35+G36+G37</f>
        <v>1106699.03</v>
      </c>
      <c r="H33" s="95">
        <f>SUM(H35:H39)</f>
        <v>0</v>
      </c>
      <c r="I33" s="95">
        <f>SUM(I35:I39)</f>
        <v>0</v>
      </c>
      <c r="J33" s="95">
        <f>SUM(J35:J39)</f>
        <v>0</v>
      </c>
      <c r="K33" s="95">
        <f>SUM(K35:K39)</f>
        <v>0</v>
      </c>
    </row>
    <row r="34" spans="1:11" ht="13.5">
      <c r="A34" s="33" t="s">
        <v>3</v>
      </c>
      <c r="B34" s="93"/>
      <c r="C34" s="93"/>
      <c r="D34" s="128"/>
      <c r="E34" s="128"/>
      <c r="F34" s="93"/>
      <c r="G34" s="93"/>
      <c r="H34" s="93"/>
      <c r="I34" s="93"/>
      <c r="J34" s="93"/>
      <c r="K34" s="93"/>
    </row>
    <row r="35" spans="1:11" ht="13.5">
      <c r="A35" s="29" t="s">
        <v>21</v>
      </c>
      <c r="B35" s="93">
        <v>0</v>
      </c>
      <c r="C35" s="93">
        <v>0</v>
      </c>
      <c r="D35" s="128">
        <f>'Część I str 1-5'!B43+'Część I str 1-5'!D43+'Część I str 1-5'!F43+'Część I str 1-5'!H43+'Część I str 1-5'!J43+'Część I  str 6-10'!B35</f>
        <v>0</v>
      </c>
      <c r="E35" s="128">
        <f>'Część I str 1-5'!C43+'Część I str 1-5'!E43+'Część I str 1-5'!G43+'Część I str 1-5'!I43+'Część I  str 6-10'!K43+'Część I  str 6-10'!C35</f>
        <v>0</v>
      </c>
      <c r="F35" s="93">
        <v>0</v>
      </c>
      <c r="G35" s="93">
        <v>913514.68</v>
      </c>
      <c r="H35" s="93"/>
      <c r="I35" s="93"/>
      <c r="J35" s="93"/>
      <c r="K35" s="93"/>
    </row>
    <row r="36" spans="1:11" ht="13.5">
      <c r="A36" s="29" t="s">
        <v>22</v>
      </c>
      <c r="B36" s="93">
        <v>0</v>
      </c>
      <c r="C36" s="93">
        <v>0</v>
      </c>
      <c r="D36" s="128">
        <f>'Część I str 1-5'!B44+'Część I str 1-5'!D44+'Część I str 1-5'!F44+'Część I str 1-5'!H44+'Część I str 1-5'!J44+'Część I  str 6-10'!B36</f>
        <v>0</v>
      </c>
      <c r="E36" s="128">
        <f>'Część I str 1-5'!C44+'Część I str 1-5'!E44+'Część I str 1-5'!G44+'Część I str 1-5'!I44+'Część I  str 6-10'!K44+'Część I  str 6-10'!C36</f>
        <v>0</v>
      </c>
      <c r="F36" s="93">
        <v>0</v>
      </c>
      <c r="G36" s="93">
        <v>124844.86</v>
      </c>
      <c r="H36" s="93"/>
      <c r="I36" s="93"/>
      <c r="J36" s="93"/>
      <c r="K36" s="93"/>
    </row>
    <row r="37" spans="1:11" ht="13.5">
      <c r="A37" s="29" t="s">
        <v>23</v>
      </c>
      <c r="B37" s="93">
        <v>0</v>
      </c>
      <c r="C37" s="93">
        <v>0</v>
      </c>
      <c r="D37" s="128">
        <f>'Część I str 1-5'!B45+'Część I str 1-5'!D45+'Część I str 1-5'!F45+'Część I str 1-5'!H45+'Część I str 1-5'!J45+'Część I  str 6-10'!B37</f>
        <v>0</v>
      </c>
      <c r="E37" s="128">
        <f>'Część I str 1-5'!C45+'Część I str 1-5'!E45+'Część I str 1-5'!G45+'Część I str 1-5'!I45+'Część I  str 6-10'!K45+'Część I  str 6-10'!C37</f>
        <v>0</v>
      </c>
      <c r="F37" s="93">
        <v>0</v>
      </c>
      <c r="G37" s="166">
        <v>68339.49</v>
      </c>
      <c r="H37" s="93"/>
      <c r="I37" s="93"/>
      <c r="J37" s="93"/>
      <c r="K37" s="93"/>
    </row>
    <row r="38" spans="1:11" ht="13.5">
      <c r="A38" s="29" t="s">
        <v>24</v>
      </c>
      <c r="B38" s="93">
        <v>0</v>
      </c>
      <c r="C38" s="93">
        <v>0</v>
      </c>
      <c r="D38" s="128">
        <f>'Część I str 1-5'!B46+'Część I str 1-5'!D46+'Część I str 1-5'!F46+'Część I str 1-5'!H46+'Część I str 1-5'!J46+'Część I  str 6-10'!B38</f>
        <v>0</v>
      </c>
      <c r="E38" s="128">
        <f>'Część I str 1-5'!C46+'Część I str 1-5'!E46+'Część I str 1-5'!G46+'Część I str 1-5'!I46+'Część I str 1-5'!K46+'Część I  str 6-10'!C38</f>
        <v>0</v>
      </c>
      <c r="F38" s="93">
        <v>0</v>
      </c>
      <c r="G38" s="93">
        <v>0</v>
      </c>
      <c r="H38" s="93"/>
      <c r="I38" s="93"/>
      <c r="J38" s="93"/>
      <c r="K38" s="93"/>
    </row>
    <row r="39" spans="1:11" ht="13.5">
      <c r="A39" s="29" t="s">
        <v>26</v>
      </c>
      <c r="B39" s="93">
        <v>0</v>
      </c>
      <c r="C39" s="93">
        <v>0</v>
      </c>
      <c r="D39" s="128">
        <f>'Część I str 1-5'!B47+'Część I str 1-5'!D47+'Część I str 1-5'!F47+'Część I str 1-5'!H47+'Część I str 1-5'!J47+'Część I  str 6-10'!B39</f>
        <v>0</v>
      </c>
      <c r="E39" s="128">
        <f>'Część I str 1-5'!C47+'Część I str 1-5'!E47+'Część I str 1-5'!G47+'Część I str 1-5'!I47+'Część I str 1-5'!K47+'Część I  str 6-10'!C39</f>
        <v>0</v>
      </c>
      <c r="F39" s="93">
        <v>0</v>
      </c>
      <c r="G39" s="93">
        <v>0</v>
      </c>
      <c r="H39" s="93"/>
      <c r="I39" s="93"/>
      <c r="J39" s="93"/>
      <c r="K39" s="93"/>
    </row>
    <row r="40" spans="1:11" ht="13.5">
      <c r="A40" s="31" t="s">
        <v>146</v>
      </c>
      <c r="B40" s="102">
        <v>257000</v>
      </c>
      <c r="C40" s="102">
        <v>145998.73</v>
      </c>
      <c r="D40" s="128">
        <f>'Część I str 1-5'!B48+'Część I str 1-5'!D48+'Część I str 1-5'!F48+'Część I str 1-5'!H48+'Część I str 1-5'!J48+'Część I  str 6-10'!B40</f>
        <v>1088100</v>
      </c>
      <c r="E40" s="128">
        <f>'Część I str 1-5'!C48+'Część I str 1-5'!E48+'Część I str 1-5'!G48+'Część I str 1-5'!I48+'Część I str 1-5'!K48+'Część I  str 6-10'!C40</f>
        <v>1277539.49</v>
      </c>
      <c r="F40" s="93">
        <v>0</v>
      </c>
      <c r="G40" s="93">
        <v>0</v>
      </c>
      <c r="H40" s="93"/>
      <c r="I40" s="93"/>
      <c r="J40" s="93"/>
      <c r="K40" s="93"/>
    </row>
    <row r="41" spans="1:11" ht="13.5">
      <c r="A41" s="55" t="s">
        <v>147</v>
      </c>
      <c r="B41" s="103">
        <v>642600</v>
      </c>
      <c r="C41" s="101">
        <v>353958.59</v>
      </c>
      <c r="D41" s="150">
        <f>'Część I str 1-5'!B49+'Część I str 1-5'!D49+'Część I str 1-5'!F49+'Część I str 1-5'!H49+'Część I str 1-5'!J49+'Część I  str 6-10'!B41</f>
        <v>2720800</v>
      </c>
      <c r="E41" s="150">
        <f>'Część I str 1-5'!C49+'Część I str 1-5'!E49+'Część I str 1-5'!G49+'Część I str 1-5'!I49+'Część I str 1-5'!K49+'Część I  str 6-10'!C41</f>
        <v>2904314.95</v>
      </c>
      <c r="F41" s="104">
        <v>0</v>
      </c>
      <c r="G41" s="104">
        <v>0</v>
      </c>
      <c r="H41" s="104"/>
      <c r="I41" s="104"/>
      <c r="J41" s="104"/>
      <c r="K41" s="104"/>
    </row>
    <row r="42" spans="1:11" ht="13.5">
      <c r="A42" s="140"/>
      <c r="B42" s="97"/>
      <c r="C42" s="162"/>
      <c r="D42" s="115"/>
      <c r="E42" s="115"/>
      <c r="F42" s="97"/>
      <c r="G42" s="97"/>
      <c r="H42" s="97"/>
      <c r="I42" s="97"/>
      <c r="J42" s="97"/>
      <c r="K42" s="139"/>
    </row>
    <row r="43" spans="1:11" ht="27">
      <c r="A43" s="12" t="s">
        <v>162</v>
      </c>
      <c r="B43" s="91">
        <f>SUM(B45:B46,B52)</f>
        <v>0</v>
      </c>
      <c r="C43" s="91">
        <f>SUM(C45:C46,C52)</f>
        <v>0</v>
      </c>
      <c r="D43" s="98">
        <f>SUM(D45,D52)</f>
        <v>0</v>
      </c>
      <c r="E43" s="98">
        <f>SUM(E45,E52)</f>
        <v>0</v>
      </c>
      <c r="F43" s="91">
        <f aca="true" t="shared" si="4" ref="F43:K43">SUM(F45,F52)</f>
        <v>0</v>
      </c>
      <c r="G43" s="91">
        <f t="shared" si="4"/>
        <v>0</v>
      </c>
      <c r="H43" s="91">
        <f t="shared" si="4"/>
        <v>0</v>
      </c>
      <c r="I43" s="91">
        <f t="shared" si="4"/>
        <v>0</v>
      </c>
      <c r="J43" s="91">
        <f t="shared" si="4"/>
        <v>0</v>
      </c>
      <c r="K43" s="91">
        <f t="shared" si="4"/>
        <v>0</v>
      </c>
    </row>
    <row r="44" spans="1:11" ht="13.5">
      <c r="A44" s="2" t="s">
        <v>3</v>
      </c>
      <c r="B44" s="105"/>
      <c r="C44" s="105"/>
      <c r="D44" s="96"/>
      <c r="E44" s="96"/>
      <c r="F44" s="105"/>
      <c r="G44" s="105"/>
      <c r="H44" s="105"/>
      <c r="I44" s="105"/>
      <c r="J44" s="105"/>
      <c r="K44" s="94"/>
    </row>
    <row r="45" spans="1:11" ht="13.5">
      <c r="A45" s="31" t="s">
        <v>149</v>
      </c>
      <c r="B45" s="93">
        <f>SUM(B47:B51)</f>
        <v>0</v>
      </c>
      <c r="C45" s="93">
        <f>SUM(C47:C51)</f>
        <v>0</v>
      </c>
      <c r="D45" s="114">
        <f>SUM(D47:D51)</f>
        <v>0</v>
      </c>
      <c r="E45" s="114">
        <f>SUM(E47:E51)</f>
        <v>0</v>
      </c>
      <c r="F45" s="93">
        <f aca="true" t="shared" si="5" ref="F45:K45">SUM(F47:F51)</f>
        <v>0</v>
      </c>
      <c r="G45" s="93">
        <f t="shared" si="5"/>
        <v>0</v>
      </c>
      <c r="H45" s="93">
        <f t="shared" si="5"/>
        <v>0</v>
      </c>
      <c r="I45" s="93">
        <f t="shared" si="5"/>
        <v>0</v>
      </c>
      <c r="J45" s="93">
        <f t="shared" si="5"/>
        <v>0</v>
      </c>
      <c r="K45" s="93">
        <f t="shared" si="5"/>
        <v>0</v>
      </c>
    </row>
    <row r="46" spans="1:11" ht="13.5">
      <c r="A46" s="6" t="s">
        <v>3</v>
      </c>
      <c r="B46" s="94"/>
      <c r="C46" s="94"/>
      <c r="D46" s="113"/>
      <c r="E46" s="113"/>
      <c r="F46" s="94"/>
      <c r="G46" s="94"/>
      <c r="H46" s="94"/>
      <c r="I46" s="94"/>
      <c r="J46" s="94"/>
      <c r="K46" s="94"/>
    </row>
    <row r="47" spans="1:11" ht="27" customHeight="1">
      <c r="A47" s="33" t="s">
        <v>126</v>
      </c>
      <c r="B47" s="94">
        <v>0</v>
      </c>
      <c r="C47" s="94">
        <v>0</v>
      </c>
      <c r="D47" s="132">
        <f>SUM('Część I str 1-5'!B55,'Część I str 1-5'!D55,'Część I str 1-5'!F55,'Część I str 1-5'!H55,'Część I str 1-5'!J55,'Część I  str 6-10'!B47)</f>
        <v>0</v>
      </c>
      <c r="E47" s="132">
        <f>SUM('Część I str 1-5'!C55,'Część I str 1-5'!E55,'Część I str 1-5'!G55,'Część I str 1-5'!I55,'Część I str 1-5'!K55,'Część I  str 6-10'!C47)</f>
        <v>0</v>
      </c>
      <c r="F47" s="94">
        <v>0</v>
      </c>
      <c r="G47" s="94">
        <v>0</v>
      </c>
      <c r="H47" s="94"/>
      <c r="I47" s="94"/>
      <c r="J47" s="94"/>
      <c r="K47" s="94"/>
    </row>
    <row r="48" spans="1:11" ht="27">
      <c r="A48" s="29" t="s">
        <v>127</v>
      </c>
      <c r="B48" s="95">
        <v>0</v>
      </c>
      <c r="C48" s="95">
        <v>0</v>
      </c>
      <c r="D48" s="128">
        <f>SUM('Część I str 1-5'!B56,'Część I str 1-5'!D56,'Część I str 1-5'!F56,'Część I str 1-5'!H56,'Część I str 1-5'!J56,'Część I  str 6-10'!B48)</f>
        <v>0</v>
      </c>
      <c r="E48" s="128">
        <f>SUM('Część I str 1-5'!C56,'Część I str 1-5'!E56,'Część I str 1-5'!G56,'Część I str 1-5'!I56,'Część I str 1-5'!K56,'Część I  str 6-10'!C48)</f>
        <v>0</v>
      </c>
      <c r="F48" s="95">
        <v>0</v>
      </c>
      <c r="G48" s="95">
        <v>0</v>
      </c>
      <c r="H48" s="95"/>
      <c r="I48" s="95"/>
      <c r="J48" s="95"/>
      <c r="K48" s="95"/>
    </row>
    <row r="49" spans="1:11" ht="27">
      <c r="A49" s="29" t="s">
        <v>128</v>
      </c>
      <c r="B49" s="95">
        <v>0</v>
      </c>
      <c r="C49" s="95">
        <v>0</v>
      </c>
      <c r="D49" s="128">
        <f>SUM('Część I str 1-5'!B57,'Część I str 1-5'!D57,'Część I str 1-5'!F57,'Część I str 1-5'!H57,'Część I str 1-5'!J57,'Część I  str 6-10'!B49)</f>
        <v>0</v>
      </c>
      <c r="E49" s="128">
        <f>SUM('Część I str 1-5'!C57,'Część I str 1-5'!E57,'Część I str 1-5'!G57,'Część I str 1-5'!I57,'Część I str 1-5'!K57,'Część I  str 6-10'!C49)</f>
        <v>0</v>
      </c>
      <c r="F49" s="95">
        <v>0</v>
      </c>
      <c r="G49" s="95">
        <v>0</v>
      </c>
      <c r="H49" s="95"/>
      <c r="I49" s="95"/>
      <c r="J49" s="95"/>
      <c r="K49" s="95"/>
    </row>
    <row r="50" spans="1:11" ht="27">
      <c r="A50" s="29" t="s">
        <v>129</v>
      </c>
      <c r="B50" s="95">
        <v>0</v>
      </c>
      <c r="C50" s="95">
        <v>0</v>
      </c>
      <c r="D50" s="128">
        <f>SUM('Część I str 1-5'!B58,'Część I str 1-5'!D58,'Część I str 1-5'!F58,'Część I str 1-5'!H58,'Część I str 1-5'!J58,'Część I  str 6-10'!B50)</f>
        <v>0</v>
      </c>
      <c r="E50" s="128">
        <f>SUM('Część I str 1-5'!C58,'Część I str 1-5'!E58,'Część I str 1-5'!G58,'Część I str 1-5'!I58,'Część I str 1-5'!K58,'Część I  str 6-10'!C50)</f>
        <v>0</v>
      </c>
      <c r="F50" s="95">
        <v>0</v>
      </c>
      <c r="G50" s="95">
        <v>0</v>
      </c>
      <c r="H50" s="95"/>
      <c r="I50" s="95"/>
      <c r="J50" s="95"/>
      <c r="K50" s="95"/>
    </row>
    <row r="51" spans="1:11" ht="27">
      <c r="A51" s="29" t="s">
        <v>130</v>
      </c>
      <c r="B51" s="95">
        <v>0</v>
      </c>
      <c r="C51" s="95">
        <v>0</v>
      </c>
      <c r="D51" s="128">
        <f>SUM('Część I str 1-5'!B59,'Część I str 1-5'!D59,'Część I str 1-5'!F59,'Część I str 1-5'!H59,'Część I str 1-5'!J59,'Część I  str 6-10'!B51)</f>
        <v>0</v>
      </c>
      <c r="E51" s="128">
        <f>SUM('Część I str 1-5'!C59,'Część I str 1-5'!E59,'Część I str 1-5'!G59,'Część I str 1-5'!I59,'Część I str 1-5'!K59,'Część I  str 6-10'!C51)</f>
        <v>0</v>
      </c>
      <c r="F51" s="95">
        <v>0</v>
      </c>
      <c r="G51" s="95">
        <v>0</v>
      </c>
      <c r="H51" s="95"/>
      <c r="I51" s="95"/>
      <c r="J51" s="95"/>
      <c r="K51" s="95"/>
    </row>
    <row r="52" spans="1:11" ht="41.25">
      <c r="A52" s="4" t="s">
        <v>131</v>
      </c>
      <c r="B52" s="106">
        <v>0</v>
      </c>
      <c r="C52" s="106">
        <v>0</v>
      </c>
      <c r="D52" s="133">
        <f>'Część I str 1-5'!B60+'Część I str 1-5'!D60+'Część I str 1-5'!F60+'Część I str 1-5'!H60+'Część I str 1-5'!J60+'Część I  str 6-10'!B52</f>
        <v>0</v>
      </c>
      <c r="E52" s="133">
        <f>SUM('Część I str 1-5'!C60,'Część I str 1-5'!E60,'Część I str 1-5'!G60,'Część I str 1-5'!I60,'Część I str 1-5'!K60,'Część I  str 6-10'!C52)</f>
        <v>0</v>
      </c>
      <c r="F52" s="106">
        <v>0</v>
      </c>
      <c r="G52" s="106">
        <v>0</v>
      </c>
      <c r="H52" s="106"/>
      <c r="I52" s="106"/>
      <c r="J52" s="106"/>
      <c r="K52" s="107"/>
    </row>
    <row r="53" spans="1:11" ht="21" customHeight="1">
      <c r="A53" s="12" t="s">
        <v>102</v>
      </c>
      <c r="B53" s="91">
        <f>SUM(B55,B62)</f>
        <v>0</v>
      </c>
      <c r="C53" s="91">
        <f>SUM(C55,C62)</f>
        <v>1368648.48</v>
      </c>
      <c r="D53" s="122">
        <f>SUM(D55,D62)</f>
        <v>0</v>
      </c>
      <c r="E53" s="122">
        <f>SUM(E55,E62)</f>
        <v>9302819.19</v>
      </c>
      <c r="F53" s="106">
        <f aca="true" t="shared" si="6" ref="F53:K53">SUM(F55,F62)</f>
        <v>0</v>
      </c>
      <c r="G53" s="167">
        <f t="shared" si="6"/>
        <v>1226014.06</v>
      </c>
      <c r="H53" s="106">
        <f t="shared" si="6"/>
        <v>0</v>
      </c>
      <c r="I53" s="106">
        <f t="shared" si="6"/>
        <v>0</v>
      </c>
      <c r="J53" s="106">
        <f t="shared" si="6"/>
        <v>0</v>
      </c>
      <c r="K53" s="107">
        <f t="shared" si="6"/>
        <v>0</v>
      </c>
    </row>
    <row r="54" spans="1:11" ht="13.5">
      <c r="A54" s="2" t="s">
        <v>3</v>
      </c>
      <c r="B54" s="105"/>
      <c r="C54" s="105"/>
      <c r="D54" s="96"/>
      <c r="E54" s="96"/>
      <c r="F54" s="108"/>
      <c r="G54" s="108"/>
      <c r="H54" s="108"/>
      <c r="I54" s="108"/>
      <c r="J54" s="108"/>
      <c r="K54" s="108"/>
    </row>
    <row r="55" spans="1:11" ht="13.5">
      <c r="A55" s="31" t="s">
        <v>149</v>
      </c>
      <c r="B55" s="93">
        <f>SUM(B57:B61)</f>
        <v>0</v>
      </c>
      <c r="C55" s="93">
        <f>SUM(C57:C61)</f>
        <v>1313447.43</v>
      </c>
      <c r="D55" s="112">
        <f>SUM(D57:D61)</f>
        <v>0</v>
      </c>
      <c r="E55" s="112">
        <f>SUM(E57:E61)</f>
        <v>8364677.149999999</v>
      </c>
      <c r="F55" s="109">
        <f aca="true" t="shared" si="7" ref="F55:K55">SUM(F57:F61)</f>
        <v>0</v>
      </c>
      <c r="G55" s="109">
        <f t="shared" si="7"/>
        <v>945830.72</v>
      </c>
      <c r="H55" s="109">
        <f t="shared" si="7"/>
        <v>0</v>
      </c>
      <c r="I55" s="109">
        <f t="shared" si="7"/>
        <v>0</v>
      </c>
      <c r="J55" s="109">
        <f t="shared" si="7"/>
        <v>0</v>
      </c>
      <c r="K55" s="93">
        <f t="shared" si="7"/>
        <v>0</v>
      </c>
    </row>
    <row r="56" spans="1:11" ht="13.5">
      <c r="A56" s="6" t="s">
        <v>3</v>
      </c>
      <c r="B56" s="94"/>
      <c r="C56" s="94"/>
      <c r="D56" s="113"/>
      <c r="E56" s="113"/>
      <c r="F56" s="94"/>
      <c r="G56" s="94"/>
      <c r="H56" s="94"/>
      <c r="I56" s="94"/>
      <c r="J56" s="94"/>
      <c r="K56" s="94"/>
    </row>
    <row r="57" spans="1:11" ht="30" customHeight="1">
      <c r="A57" s="33" t="s">
        <v>126</v>
      </c>
      <c r="B57" s="93">
        <v>0</v>
      </c>
      <c r="C57" s="93">
        <v>1290763.39</v>
      </c>
      <c r="D57" s="131">
        <f>'Część I str 1-5'!B65+'Część I str 1-5'!D65+'Część I str 1-5'!F65+'Część I str 1-5'!H65+'Część I str 1-5'!J65+'Część I  str 6-10'!B57</f>
        <v>0</v>
      </c>
      <c r="E57" s="131">
        <f>'Część I str 1-5'!C65+'Część I str 1-5'!E65+'Część I str 1-5'!G65+'Część I str 1-5'!I65+'Część I str 1-5'!K65+'Część I  str 6-10'!C57</f>
        <v>8135470</v>
      </c>
      <c r="F57" s="93">
        <v>0</v>
      </c>
      <c r="G57" s="93">
        <v>892000</v>
      </c>
      <c r="H57" s="93"/>
      <c r="I57" s="93"/>
      <c r="J57" s="93"/>
      <c r="K57" s="93"/>
    </row>
    <row r="58" spans="1:11" ht="27">
      <c r="A58" s="29" t="s">
        <v>127</v>
      </c>
      <c r="B58" s="93">
        <v>0</v>
      </c>
      <c r="C58" s="93">
        <v>0</v>
      </c>
      <c r="D58" s="128">
        <f>'Część I str 1-5'!B66+'Część I str 1-5'!D66+'Część I str 1-5'!F66+'Część I str 1-5'!H66+'Część I str 1-5'!J66+'Część I  str 6-10'!B58</f>
        <v>0</v>
      </c>
      <c r="E58" s="132">
        <f>'Część I str 1-5'!C66+'Część I str 1-5'!E66+'Część I str 1-5'!G66+'Część I str 1-5'!I66+'Część I str 1-5'!K66+'Część I  str 6-10'!C58</f>
        <v>0</v>
      </c>
      <c r="F58" s="94">
        <v>0</v>
      </c>
      <c r="G58" s="94">
        <v>0</v>
      </c>
      <c r="H58" s="94"/>
      <c r="I58" s="94"/>
      <c r="J58" s="94"/>
      <c r="K58" s="94"/>
    </row>
    <row r="59" spans="1:11" ht="27">
      <c r="A59" s="29" t="s">
        <v>128</v>
      </c>
      <c r="B59" s="95">
        <v>0</v>
      </c>
      <c r="C59" s="95">
        <v>14412.08</v>
      </c>
      <c r="D59" s="128">
        <f>'Część I str 1-5'!B67+'Część I str 1-5'!D67+'Część I str 1-5'!F67+'Część I str 1-5'!H67+'Część I str 1-5'!J67+'Część I  str 6-10'!B59</f>
        <v>0</v>
      </c>
      <c r="E59" s="132">
        <f>'Część I str 1-5'!C67+'Część I str 1-5'!E67+'Część I str 1-5'!G67+'Część I str 1-5'!I67+'Część I str 1-5'!K67+'Część I  str 6-10'!C59</f>
        <v>159380.26999999996</v>
      </c>
      <c r="F59" s="95">
        <v>0</v>
      </c>
      <c r="G59" s="95">
        <v>53830.72</v>
      </c>
      <c r="H59" s="95"/>
      <c r="I59" s="95"/>
      <c r="J59" s="95"/>
      <c r="K59" s="95"/>
    </row>
    <row r="60" spans="1:11" ht="27">
      <c r="A60" s="29" t="s">
        <v>129</v>
      </c>
      <c r="B60" s="95">
        <v>0</v>
      </c>
      <c r="C60" s="95">
        <v>0</v>
      </c>
      <c r="D60" s="128">
        <f>'Część I str 1-5'!B68+'Część I str 1-5'!D68+'Część I str 1-5'!F68+'Część I str 1-5'!H68+'Część I str 1-5'!J68+'Część I  str 6-10'!B60</f>
        <v>0</v>
      </c>
      <c r="E60" s="132">
        <f>'Część I str 1-5'!C68+'Część I str 1-5'!E68+'Część I str 1-5'!G68+'Część I str 1-5'!I68+'Część I str 1-5'!K68+'Część I  str 6-10'!C60</f>
        <v>0</v>
      </c>
      <c r="F60" s="95">
        <v>0</v>
      </c>
      <c r="G60" s="95">
        <v>0</v>
      </c>
      <c r="H60" s="95"/>
      <c r="I60" s="95"/>
      <c r="J60" s="95"/>
      <c r="K60" s="95"/>
    </row>
    <row r="61" spans="1:11" ht="27">
      <c r="A61" s="6" t="s">
        <v>130</v>
      </c>
      <c r="B61" s="93">
        <v>0</v>
      </c>
      <c r="C61" s="93">
        <v>8271.96</v>
      </c>
      <c r="D61" s="128">
        <f>'Część I str 1-5'!B69+'Część I str 1-5'!D69+'Część I str 1-5'!F69+'Część I str 1-5'!H69+'Część I str 1-5'!J69+'Część I  str 6-10'!B61</f>
        <v>0</v>
      </c>
      <c r="E61" s="132">
        <f>'Część I str 1-5'!C69+'Część I str 1-5'!E69+'Część I str 1-5'!G69+'Część I str 1-5'!I69+'Część I str 1-5'!K69+'Część I  str 6-10'!C61</f>
        <v>69826.88</v>
      </c>
      <c r="F61" s="93">
        <v>0</v>
      </c>
      <c r="G61" s="93">
        <v>0</v>
      </c>
      <c r="H61" s="93"/>
      <c r="I61" s="93"/>
      <c r="J61" s="93"/>
      <c r="K61" s="93"/>
    </row>
    <row r="62" spans="1:11" ht="41.25">
      <c r="A62" s="64" t="s">
        <v>131</v>
      </c>
      <c r="B62" s="110">
        <v>0</v>
      </c>
      <c r="C62" s="111">
        <v>55201.05</v>
      </c>
      <c r="D62" s="133">
        <f>'Część I str 1-5'!B70+'Część I str 1-5'!D70+'Część I str 1-5'!F70+'Część I str 1-5'!H70+'Część I str 1-5'!J70+'Część I  str 6-10'!B62</f>
        <v>0</v>
      </c>
      <c r="E62" s="132">
        <f>'Część I str 1-5'!C70+'Część I str 1-5'!E70+'Część I str 1-5'!G70+'Część I str 1-5'!I70+'Część I str 1-5'!K70+'Część I  str 6-10'!C62</f>
        <v>938142.04</v>
      </c>
      <c r="F62" s="111">
        <v>0</v>
      </c>
      <c r="G62" s="110">
        <v>280183.34</v>
      </c>
      <c r="H62" s="110"/>
      <c r="I62" s="110"/>
      <c r="J62" s="110"/>
      <c r="K62" s="103"/>
    </row>
    <row r="63" spans="1:11" ht="13.5" customHeight="1">
      <c r="A63" s="140"/>
      <c r="B63" s="97"/>
      <c r="C63" s="162"/>
      <c r="D63" s="115"/>
      <c r="E63" s="115"/>
      <c r="F63" s="97"/>
      <c r="G63" s="162"/>
      <c r="H63" s="97"/>
      <c r="I63" s="97"/>
      <c r="J63" s="97"/>
      <c r="K63" s="139"/>
    </row>
    <row r="64" spans="1:11" ht="21.75" customHeight="1">
      <c r="A64" s="12" t="s">
        <v>103</v>
      </c>
      <c r="B64" s="91">
        <f>SUM(B43,B53)</f>
        <v>0</v>
      </c>
      <c r="C64" s="91">
        <f>SUM(C43,C53)</f>
        <v>1368648.48</v>
      </c>
      <c r="D64" s="129">
        <f>SUM(D66,D73)</f>
        <v>0</v>
      </c>
      <c r="E64" s="129">
        <f>SUM(E66,E73)</f>
        <v>9302819.19</v>
      </c>
      <c r="F64" s="91">
        <f aca="true" t="shared" si="8" ref="F64:K64">SUM(F66,F73)</f>
        <v>0</v>
      </c>
      <c r="G64" s="91">
        <f t="shared" si="8"/>
        <v>1226014.06</v>
      </c>
      <c r="H64" s="91">
        <f t="shared" si="8"/>
        <v>0</v>
      </c>
      <c r="I64" s="91">
        <f t="shared" si="8"/>
        <v>0</v>
      </c>
      <c r="J64" s="91">
        <f t="shared" si="8"/>
        <v>0</v>
      </c>
      <c r="K64" s="91">
        <f t="shared" si="8"/>
        <v>0</v>
      </c>
    </row>
    <row r="65" spans="1:11" ht="13.5">
      <c r="A65" s="2" t="s">
        <v>3</v>
      </c>
      <c r="B65" s="105"/>
      <c r="C65" s="105"/>
      <c r="D65" s="96"/>
      <c r="E65" s="96"/>
      <c r="F65" s="105"/>
      <c r="G65" s="105"/>
      <c r="H65" s="105"/>
      <c r="I65" s="105"/>
      <c r="J65" s="105"/>
      <c r="K65" s="94"/>
    </row>
    <row r="66" spans="1:11" ht="13.5">
      <c r="A66" s="31" t="s">
        <v>149</v>
      </c>
      <c r="B66" s="93">
        <f>SUM(B68:B72)</f>
        <v>0</v>
      </c>
      <c r="C66" s="93">
        <f>SUM(C68:C72)</f>
        <v>1313447.43</v>
      </c>
      <c r="D66" s="114">
        <f>SUM(D68:D72)</f>
        <v>0</v>
      </c>
      <c r="E66" s="114">
        <f>SUM(E68:E72)</f>
        <v>8364677.149999999</v>
      </c>
      <c r="F66" s="93">
        <f aca="true" t="shared" si="9" ref="F66:K66">SUM(F68:F72)</f>
        <v>0</v>
      </c>
      <c r="G66" s="93">
        <f t="shared" si="9"/>
        <v>945830.72</v>
      </c>
      <c r="H66" s="93">
        <f t="shared" si="9"/>
        <v>0</v>
      </c>
      <c r="I66" s="93">
        <f t="shared" si="9"/>
        <v>0</v>
      </c>
      <c r="J66" s="93">
        <f t="shared" si="9"/>
        <v>0</v>
      </c>
      <c r="K66" s="93">
        <f t="shared" si="9"/>
        <v>0</v>
      </c>
    </row>
    <row r="67" spans="1:11" ht="13.5">
      <c r="A67" s="6" t="s">
        <v>3</v>
      </c>
      <c r="B67" s="94"/>
      <c r="C67" s="94"/>
      <c r="D67" s="113"/>
      <c r="E67" s="113"/>
      <c r="F67" s="94"/>
      <c r="G67" s="101"/>
      <c r="H67" s="101"/>
      <c r="I67" s="101"/>
      <c r="J67" s="101"/>
      <c r="K67" s="101"/>
    </row>
    <row r="68" spans="1:11" ht="25.5" customHeight="1">
      <c r="A68" s="33" t="s">
        <v>126</v>
      </c>
      <c r="B68" s="94">
        <f aca="true" t="shared" si="10" ref="B68:C73">SUM(B47,B57)</f>
        <v>0</v>
      </c>
      <c r="C68" s="94">
        <f t="shared" si="10"/>
        <v>1290763.39</v>
      </c>
      <c r="D68" s="132">
        <f>SUM('Część I str 1-5'!B76,'Część I str 1-5'!D76,'Część I str 1-5'!F76,'Część I str 1-5'!H76,'Część I str 1-5'!J76,'Część I  str 6-10'!B68)</f>
        <v>0</v>
      </c>
      <c r="E68" s="132">
        <f>SUM('Część I str 1-5'!C76,'Część I str 1-5'!E76,'Część I str 1-5'!G76,'Część I str 1-5'!I76,'Część I str 1-5'!K76,'Część I  str 6-10'!C68)</f>
        <v>8135470</v>
      </c>
      <c r="F68" s="94">
        <f aca="true" t="shared" si="11" ref="F68:G72">SUM(F47,F57)</f>
        <v>0</v>
      </c>
      <c r="G68" s="93">
        <f t="shared" si="11"/>
        <v>892000</v>
      </c>
      <c r="H68" s="93"/>
      <c r="I68" s="93"/>
      <c r="J68" s="93"/>
      <c r="K68" s="93"/>
    </row>
    <row r="69" spans="1:11" ht="27">
      <c r="A69" s="29" t="s">
        <v>127</v>
      </c>
      <c r="B69" s="135">
        <f t="shared" si="10"/>
        <v>0</v>
      </c>
      <c r="C69" s="135">
        <f t="shared" si="10"/>
        <v>0</v>
      </c>
      <c r="D69" s="132">
        <f>SUM('Część I str 1-5'!B77,'Część I str 1-5'!D77,'Część I str 1-5'!F77,'Część I str 1-5'!H77,'Część I str 1-5'!J77,'Część I  str 6-10'!B69)</f>
        <v>0</v>
      </c>
      <c r="E69" s="132">
        <f>SUM('Część I str 1-5'!C77,'Część I str 1-5'!E77,'Część I str 1-5'!G77,'Część I str 1-5'!I77,'Część I str 1-5'!K77,'Część I  str 6-10'!C69)</f>
        <v>0</v>
      </c>
      <c r="F69" s="95">
        <f t="shared" si="11"/>
        <v>0</v>
      </c>
      <c r="G69" s="95">
        <f t="shared" si="11"/>
        <v>0</v>
      </c>
      <c r="H69" s="95"/>
      <c r="I69" s="95"/>
      <c r="J69" s="95"/>
      <c r="K69" s="95"/>
    </row>
    <row r="70" spans="1:11" ht="27">
      <c r="A70" s="29" t="s">
        <v>128</v>
      </c>
      <c r="B70" s="135">
        <f t="shared" si="10"/>
        <v>0</v>
      </c>
      <c r="C70" s="135">
        <f t="shared" si="10"/>
        <v>14412.08</v>
      </c>
      <c r="D70" s="132">
        <f>SUM('Część I str 1-5'!B78,'Część I str 1-5'!D78,'Część I str 1-5'!F78,'Część I str 1-5'!H78,'Część I str 1-5'!J78,'Część I  str 6-10'!B70)</f>
        <v>0</v>
      </c>
      <c r="E70" s="132">
        <f>SUM('Część I str 1-5'!C78,'Część I str 1-5'!E78,'Część I str 1-5'!G78,'Część I str 1-5'!I78,'Część I str 1-5'!K78,'Część I  str 6-10'!C70)</f>
        <v>159380.26999999996</v>
      </c>
      <c r="F70" s="95">
        <f t="shared" si="11"/>
        <v>0</v>
      </c>
      <c r="G70" s="95">
        <f t="shared" si="11"/>
        <v>53830.72</v>
      </c>
      <c r="H70" s="95"/>
      <c r="I70" s="95"/>
      <c r="J70" s="95"/>
      <c r="K70" s="95"/>
    </row>
    <row r="71" spans="1:11" ht="27">
      <c r="A71" s="29" t="s">
        <v>129</v>
      </c>
      <c r="B71" s="135">
        <f t="shared" si="10"/>
        <v>0</v>
      </c>
      <c r="C71" s="135">
        <f t="shared" si="10"/>
        <v>0</v>
      </c>
      <c r="D71" s="132">
        <f>SUM('Część I str 1-5'!B79,'Część I str 1-5'!D79,'Część I str 1-5'!F79,'Część I str 1-5'!H79,'Część I str 1-5'!J79,'Część I  str 6-10'!B71)</f>
        <v>0</v>
      </c>
      <c r="E71" s="132">
        <f>SUM('Część I str 1-5'!C79,'Część I str 1-5'!E79,'Część I str 1-5'!G79,'Część I str 1-5'!I79,'Część I str 1-5'!K79,'Część I  str 6-10'!C71)</f>
        <v>0</v>
      </c>
      <c r="F71" s="95">
        <f t="shared" si="11"/>
        <v>0</v>
      </c>
      <c r="G71" s="95">
        <f t="shared" si="11"/>
        <v>0</v>
      </c>
      <c r="H71" s="95"/>
      <c r="I71" s="95"/>
      <c r="J71" s="95"/>
      <c r="K71" s="95"/>
    </row>
    <row r="72" spans="1:11" ht="27">
      <c r="A72" s="29" t="s">
        <v>130</v>
      </c>
      <c r="B72" s="135">
        <f t="shared" si="10"/>
        <v>0</v>
      </c>
      <c r="C72" s="135">
        <f t="shared" si="10"/>
        <v>8271.96</v>
      </c>
      <c r="D72" s="132">
        <f>SUM('Część I str 1-5'!B80,'Część I str 1-5'!D80,'Część I str 1-5'!F80,'Część I str 1-5'!H80,'Część I str 1-5'!J80,'Część I  str 6-10'!B72)</f>
        <v>0</v>
      </c>
      <c r="E72" s="132">
        <f>SUM('Część I str 1-5'!C80,'Część I str 1-5'!E80,'Część I str 1-5'!G80,'Część I str 1-5'!I80,'Część I str 1-5'!K80,'Część I  str 6-10'!C72)</f>
        <v>69826.88</v>
      </c>
      <c r="F72" s="95">
        <f t="shared" si="11"/>
        <v>0</v>
      </c>
      <c r="G72" s="95">
        <f t="shared" si="11"/>
        <v>0</v>
      </c>
      <c r="H72" s="95"/>
      <c r="I72" s="95"/>
      <c r="J72" s="95"/>
      <c r="K72" s="95"/>
    </row>
    <row r="73" spans="1:11" ht="26.25" customHeight="1">
      <c r="A73" s="4" t="s">
        <v>131</v>
      </c>
      <c r="B73" s="136">
        <v>0</v>
      </c>
      <c r="C73" s="135">
        <f t="shared" si="10"/>
        <v>55201.05</v>
      </c>
      <c r="D73" s="132">
        <f>SUM('Część I str 1-5'!B81,'Część I str 1-5'!D81,'Część I str 1-5'!F81,'Część I str 1-5'!H81,'Część I str 1-5'!J81,'Część I  str 6-10'!B73)</f>
        <v>0</v>
      </c>
      <c r="E73" s="132">
        <f>SUM('Część I str 1-5'!C81,'Część I str 1-5'!E81,'Część I str 1-5'!G81,'Część I str 1-5'!I81,'Część I str 1-5'!K81,'Część I  str 6-10'!C73)</f>
        <v>938142.04</v>
      </c>
      <c r="F73" s="106">
        <v>0</v>
      </c>
      <c r="G73" s="106">
        <f>G62</f>
        <v>280183.34</v>
      </c>
      <c r="H73" s="106"/>
      <c r="I73" s="106"/>
      <c r="J73" s="106"/>
      <c r="K73" s="107"/>
    </row>
    <row r="74" spans="1:11" ht="21" customHeight="1">
      <c r="A74" s="7" t="s">
        <v>104</v>
      </c>
      <c r="B74" s="91">
        <f>SUM(B76,B83)</f>
        <v>0</v>
      </c>
      <c r="C74" s="91">
        <f>SUM(C76,C83)</f>
        <v>1368648.48</v>
      </c>
      <c r="D74" s="122">
        <f>SUM(D76,D83)</f>
        <v>0</v>
      </c>
      <c r="E74" s="122">
        <f>SUM(E76,E83)</f>
        <v>9302819.19</v>
      </c>
      <c r="F74" s="91">
        <f aca="true" t="shared" si="12" ref="F74:K74">SUM(F76,F83)</f>
        <v>0</v>
      </c>
      <c r="G74" s="91">
        <f t="shared" si="12"/>
        <v>1226014.06</v>
      </c>
      <c r="H74" s="91">
        <f t="shared" si="12"/>
        <v>0</v>
      </c>
      <c r="I74" s="91">
        <f t="shared" si="12"/>
        <v>0</v>
      </c>
      <c r="J74" s="91">
        <f t="shared" si="12"/>
        <v>0</v>
      </c>
      <c r="K74" s="91">
        <f t="shared" si="12"/>
        <v>0</v>
      </c>
    </row>
    <row r="75" spans="1:11" ht="27">
      <c r="A75" s="2" t="s">
        <v>80</v>
      </c>
      <c r="B75" s="105"/>
      <c r="C75" s="105"/>
      <c r="D75" s="96"/>
      <c r="E75" s="96"/>
      <c r="F75" s="105"/>
      <c r="G75" s="105"/>
      <c r="H75" s="105"/>
      <c r="I75" s="105"/>
      <c r="J75" s="105"/>
      <c r="K75" s="94"/>
    </row>
    <row r="76" spans="1:11" ht="13.5">
      <c r="A76" s="31" t="s">
        <v>149</v>
      </c>
      <c r="B76" s="93">
        <f>SUM(B78:B82)</f>
        <v>0</v>
      </c>
      <c r="C76" s="93">
        <f>SUM(C78:C82)</f>
        <v>1313447.43</v>
      </c>
      <c r="D76" s="112">
        <f>SUM(D78:D82)</f>
        <v>0</v>
      </c>
      <c r="E76" s="112">
        <f>SUM(E78:E82)</f>
        <v>8364677.149999999</v>
      </c>
      <c r="F76" s="93">
        <f aca="true" t="shared" si="13" ref="F76:K76">SUM(F78:F82)</f>
        <v>0</v>
      </c>
      <c r="G76" s="93">
        <f t="shared" si="13"/>
        <v>945830.72</v>
      </c>
      <c r="H76" s="93">
        <f t="shared" si="13"/>
        <v>0</v>
      </c>
      <c r="I76" s="93">
        <f t="shared" si="13"/>
        <v>0</v>
      </c>
      <c r="J76" s="93">
        <f t="shared" si="13"/>
        <v>0</v>
      </c>
      <c r="K76" s="93">
        <f t="shared" si="13"/>
        <v>0</v>
      </c>
    </row>
    <row r="77" spans="1:11" ht="13.5">
      <c r="A77" s="6" t="s">
        <v>3</v>
      </c>
      <c r="B77" s="94"/>
      <c r="C77" s="94"/>
      <c r="D77" s="114"/>
      <c r="E77" s="114"/>
      <c r="F77" s="94"/>
      <c r="G77" s="94"/>
      <c r="H77" s="94"/>
      <c r="I77" s="94"/>
      <c r="J77" s="94"/>
      <c r="K77" s="94"/>
    </row>
    <row r="78" spans="1:11" ht="25.5" customHeight="1">
      <c r="A78" s="33" t="s">
        <v>126</v>
      </c>
      <c r="B78" s="94">
        <v>0</v>
      </c>
      <c r="C78" s="94">
        <v>1290763.39</v>
      </c>
      <c r="D78" s="92">
        <f>'Część I str 1-5'!B86+'Część I str 1-5'!D86+'Część I str 1-5'!F86+'Część I str 1-5'!H86+'Część I str 1-5'!J86+'Część I  str 6-10'!B78</f>
        <v>0</v>
      </c>
      <c r="E78" s="92">
        <f>'Część I str 1-5'!C86+'Część I str 1-5'!E86+'Część I str 1-5'!G86+'Część I str 1-5'!I86+'Część I str 1-5'!K86+'Część I  str 6-10'!C78</f>
        <v>8135470</v>
      </c>
      <c r="F78" s="94">
        <v>0</v>
      </c>
      <c r="G78" s="94">
        <v>892000</v>
      </c>
      <c r="H78" s="94"/>
      <c r="I78" s="94"/>
      <c r="J78" s="94"/>
      <c r="K78" s="94"/>
    </row>
    <row r="79" spans="1:11" ht="27">
      <c r="A79" s="29" t="s">
        <v>127</v>
      </c>
      <c r="B79" s="95">
        <v>0</v>
      </c>
      <c r="C79" s="95">
        <v>0</v>
      </c>
      <c r="D79" s="128">
        <f>'Część I str 1-5'!B87+'Część I str 1-5'!D87+'Część I str 1-5'!F87+'Część I str 1-5'!H87+'Część I str 1-5'!J87+'Część I  str 6-10'!B79</f>
        <v>0</v>
      </c>
      <c r="E79" s="128">
        <f>'Część I str 1-5'!C87+'Część I str 1-5'!E87+'Część I str 1-5'!G87+'Część I str 1-5'!I87+'Część I str 1-5'!K87+'Część I  str 6-10'!C79</f>
        <v>0</v>
      </c>
      <c r="F79" s="95">
        <v>0</v>
      </c>
      <c r="G79" s="95">
        <v>0</v>
      </c>
      <c r="H79" s="95"/>
      <c r="I79" s="95"/>
      <c r="J79" s="95"/>
      <c r="K79" s="95"/>
    </row>
    <row r="80" spans="1:11" ht="27">
      <c r="A80" s="29" t="s">
        <v>128</v>
      </c>
      <c r="B80" s="95">
        <v>0</v>
      </c>
      <c r="C80" s="95">
        <v>14412.08</v>
      </c>
      <c r="D80" s="128">
        <f>'Część I str 1-5'!B88+'Część I str 1-5'!D88+'Część I str 1-5'!F88+'Część I str 1-5'!H88+'Część I str 1-5'!J88+'Część I  str 6-10'!B80</f>
        <v>0</v>
      </c>
      <c r="E80" s="128">
        <f>'Część I str 1-5'!C88+'Część I str 1-5'!E88+'Część I str 1-5'!G88+'Część I str 1-5'!I88+'Część I str 1-5'!K88+'Część I  str 6-10'!C80</f>
        <v>159380.26999999996</v>
      </c>
      <c r="F80" s="95">
        <v>0</v>
      </c>
      <c r="G80" s="95">
        <v>53830.72</v>
      </c>
      <c r="H80" s="95"/>
      <c r="I80" s="95"/>
      <c r="J80" s="95"/>
      <c r="K80" s="95"/>
    </row>
    <row r="81" spans="1:11" ht="27">
      <c r="A81" s="29" t="s">
        <v>129</v>
      </c>
      <c r="B81" s="95">
        <v>0</v>
      </c>
      <c r="C81" s="95">
        <v>0</v>
      </c>
      <c r="D81" s="128">
        <f>'Część I str 1-5'!B89+'Część I str 1-5'!D89+'Część I str 1-5'!F89+'Część I str 1-5'!H89+'Część I str 1-5'!J89+'Część I  str 6-10'!B81</f>
        <v>0</v>
      </c>
      <c r="E81" s="128">
        <f>'Część I str 1-5'!C89+'Część I str 1-5'!E89+'Część I str 1-5'!G89+'Część I str 1-5'!I89+'Część I str 1-5'!K89+'Część I  str 6-10'!C81</f>
        <v>0</v>
      </c>
      <c r="F81" s="95">
        <v>0</v>
      </c>
      <c r="G81" s="95">
        <v>0</v>
      </c>
      <c r="H81" s="95"/>
      <c r="I81" s="95"/>
      <c r="J81" s="95"/>
      <c r="K81" s="95"/>
    </row>
    <row r="82" spans="1:11" ht="27">
      <c r="A82" s="29" t="s">
        <v>130</v>
      </c>
      <c r="B82" s="94">
        <v>0</v>
      </c>
      <c r="C82" s="94">
        <v>8271.96</v>
      </c>
      <c r="D82" s="128">
        <f>'Część I str 1-5'!B90+'Część I str 1-5'!D90+'Część I str 1-5'!F90+'Część I str 1-5'!H90+'Część I str 1-5'!J90+'Część I  str 6-10'!B82</f>
        <v>0</v>
      </c>
      <c r="E82" s="128">
        <f>'Część I str 1-5'!C90+'Część I str 1-5'!E90+'Część I str 1-5'!G90+'Część I str 1-5'!I90+'Część I str 1-5'!K90+'Część I  str 6-10'!C82</f>
        <v>69826.88</v>
      </c>
      <c r="F82" s="105">
        <v>0</v>
      </c>
      <c r="G82" s="105">
        <v>0</v>
      </c>
      <c r="H82" s="105"/>
      <c r="I82" s="105"/>
      <c r="J82" s="105"/>
      <c r="K82" s="94"/>
    </row>
    <row r="83" spans="1:11" ht="41.25">
      <c r="A83" s="4" t="s">
        <v>131</v>
      </c>
      <c r="B83" s="103">
        <v>0</v>
      </c>
      <c r="C83" s="101">
        <v>55201.05</v>
      </c>
      <c r="D83" s="133">
        <f>'Część I str 1-5'!B91+'Część I str 1-5'!D91+'Część I str 1-5'!F91+'Część I str 1-5'!H91+'Część I str 1-5'!J91+'Część I  str 6-10'!B83</f>
        <v>0</v>
      </c>
      <c r="E83" s="133">
        <f>'Część I str 1-5'!C91+'Część I str 1-5'!E91+'Część I str 1-5'!G91+'Część I str 1-5'!I91+'Część I str 1-5'!K91+'Część I  str 6-10'!C83</f>
        <v>938142.04</v>
      </c>
      <c r="F83" s="101">
        <v>0</v>
      </c>
      <c r="G83" s="101">
        <v>280183.34</v>
      </c>
      <c r="H83" s="101"/>
      <c r="I83" s="101"/>
      <c r="J83" s="101"/>
      <c r="K83" s="101"/>
    </row>
    <row r="84" spans="1:11" ht="13.5">
      <c r="A84" s="140"/>
      <c r="B84" s="97"/>
      <c r="C84" s="162"/>
      <c r="D84" s="115"/>
      <c r="E84" s="115"/>
      <c r="F84" s="97"/>
      <c r="G84" s="162"/>
      <c r="H84" s="97"/>
      <c r="I84" s="97"/>
      <c r="J84" s="97"/>
      <c r="K84" s="139"/>
    </row>
    <row r="85" spans="1:11" ht="41.25">
      <c r="A85" s="12" t="s">
        <v>105</v>
      </c>
      <c r="B85" s="91">
        <f>SUM(B87,B94)</f>
        <v>0</v>
      </c>
      <c r="C85" s="91">
        <f>SUM(C87,C94)</f>
        <v>0</v>
      </c>
      <c r="D85" s="91">
        <f>SUM(D87,D94)</f>
        <v>0</v>
      </c>
      <c r="E85" s="91">
        <f>SUM(E87,E94)</f>
        <v>0</v>
      </c>
      <c r="F85" s="91">
        <f aca="true" t="shared" si="14" ref="F85:K85">SUM(F87,F94)</f>
        <v>0</v>
      </c>
      <c r="G85" s="91">
        <f t="shared" si="14"/>
        <v>0</v>
      </c>
      <c r="H85" s="91">
        <f t="shared" si="14"/>
        <v>0</v>
      </c>
      <c r="I85" s="91">
        <f t="shared" si="14"/>
        <v>0</v>
      </c>
      <c r="J85" s="91">
        <f t="shared" si="14"/>
        <v>0</v>
      </c>
      <c r="K85" s="91">
        <f t="shared" si="14"/>
        <v>0</v>
      </c>
    </row>
    <row r="86" spans="1:11" ht="13.5">
      <c r="A86" s="2" t="s">
        <v>3</v>
      </c>
      <c r="B86" s="105"/>
      <c r="C86" s="105"/>
      <c r="D86" s="108"/>
      <c r="E86" s="108"/>
      <c r="F86" s="105"/>
      <c r="G86" s="105"/>
      <c r="H86" s="105"/>
      <c r="I86" s="105"/>
      <c r="J86" s="105"/>
      <c r="K86" s="94"/>
    </row>
    <row r="87" spans="1:11" ht="13.5">
      <c r="A87" s="31" t="s">
        <v>149</v>
      </c>
      <c r="B87" s="93">
        <f>SUM(B89:B93)</f>
        <v>0</v>
      </c>
      <c r="C87" s="93">
        <f>SUM(C89:C93)</f>
        <v>0</v>
      </c>
      <c r="D87" s="132">
        <f>SUM(D89:D93)</f>
        <v>0</v>
      </c>
      <c r="E87" s="132">
        <f>SUM(E89:E93)</f>
        <v>0</v>
      </c>
      <c r="F87" s="93">
        <f aca="true" t="shared" si="15" ref="F87:K87">SUM(F89:F93)</f>
        <v>0</v>
      </c>
      <c r="G87" s="93">
        <f t="shared" si="15"/>
        <v>0</v>
      </c>
      <c r="H87" s="93">
        <f t="shared" si="15"/>
        <v>0</v>
      </c>
      <c r="I87" s="93">
        <f t="shared" si="15"/>
        <v>0</v>
      </c>
      <c r="J87" s="93">
        <f t="shared" si="15"/>
        <v>0</v>
      </c>
      <c r="K87" s="93">
        <f t="shared" si="15"/>
        <v>0</v>
      </c>
    </row>
    <row r="88" spans="1:11" ht="13.5">
      <c r="A88" s="6" t="s">
        <v>3</v>
      </c>
      <c r="B88" s="94"/>
      <c r="C88" s="94"/>
      <c r="D88" s="134"/>
      <c r="E88" s="134"/>
      <c r="F88" s="94"/>
      <c r="G88" s="94"/>
      <c r="H88" s="94"/>
      <c r="I88" s="94"/>
      <c r="J88" s="94"/>
      <c r="K88" s="94"/>
    </row>
    <row r="89" spans="1:11" ht="25.5" customHeight="1">
      <c r="A89" s="33" t="s">
        <v>126</v>
      </c>
      <c r="B89" s="94">
        <f>B68-B78</f>
        <v>0</v>
      </c>
      <c r="C89" s="94">
        <f>C68-C78</f>
        <v>0</v>
      </c>
      <c r="D89" s="132">
        <f>(SUM('Część I str 1-5'!B97,'Część I str 1-5'!D97,'Część I str 1-5'!F97,'Część I str 1-5'!H97,'Część I str 1-5'!J97,'Część I  str 6-10'!B89))</f>
        <v>0</v>
      </c>
      <c r="E89" s="132">
        <f>(SUM('Część I str 1-5'!C97,'Część I str 1-5'!E97,'Część I str 1-5'!G97,'Część I str 1-5'!I97,'Część I str 1-5'!K97,'Część I  str 6-10'!C89))</f>
        <v>0</v>
      </c>
      <c r="F89" s="94">
        <f aca="true" t="shared" si="16" ref="F89:G93">F68-F78</f>
        <v>0</v>
      </c>
      <c r="G89" s="94">
        <f t="shared" si="16"/>
        <v>0</v>
      </c>
      <c r="H89" s="94"/>
      <c r="I89" s="94"/>
      <c r="J89" s="94"/>
      <c r="K89" s="94"/>
    </row>
    <row r="90" spans="1:11" ht="27">
      <c r="A90" s="29" t="s">
        <v>127</v>
      </c>
      <c r="B90" s="95">
        <f>B69-B79</f>
        <v>0</v>
      </c>
      <c r="C90" s="95">
        <f>C69-C79</f>
        <v>0</v>
      </c>
      <c r="D90" s="132">
        <f>(SUM('Część I str 1-5'!B98,'Część I str 1-5'!D98,'Część I str 1-5'!F98,'Część I str 1-5'!H98,'Część I str 1-5'!J98,'Część I  str 6-10'!B90))</f>
        <v>0</v>
      </c>
      <c r="E90" s="132">
        <f>(SUM('Część I str 1-5'!C98,'Część I str 1-5'!E98,'Część I str 1-5'!G98,'Część I str 1-5'!I98,'Część I str 1-5'!K98,'Część I  str 6-10'!C90))</f>
        <v>0</v>
      </c>
      <c r="F90" s="95">
        <f t="shared" si="16"/>
        <v>0</v>
      </c>
      <c r="G90" s="135">
        <f t="shared" si="16"/>
        <v>0</v>
      </c>
      <c r="H90" s="95"/>
      <c r="I90" s="95"/>
      <c r="J90" s="95"/>
      <c r="K90" s="95"/>
    </row>
    <row r="91" spans="1:11" ht="27">
      <c r="A91" s="29" t="s">
        <v>128</v>
      </c>
      <c r="B91" s="95">
        <f aca="true" t="shared" si="17" ref="B91:C93">B70-B80</f>
        <v>0</v>
      </c>
      <c r="C91" s="95">
        <f t="shared" si="17"/>
        <v>0</v>
      </c>
      <c r="D91" s="132">
        <f>(SUM('Część I str 1-5'!B99,'Część I str 1-5'!D99,'Część I str 1-5'!F99,'Część I str 1-5'!H99,'Część I str 1-5'!J99,'Część I  str 6-10'!B91))</f>
        <v>0</v>
      </c>
      <c r="E91" s="132">
        <f>(SUM('Część I str 1-5'!C99,'Część I str 1-5'!E99,'Część I str 1-5'!G99,'Część I str 1-5'!I99,'Część I str 1-5'!K99,'Część I  str 6-10'!C91))</f>
        <v>0</v>
      </c>
      <c r="F91" s="95">
        <f t="shared" si="16"/>
        <v>0</v>
      </c>
      <c r="G91" s="135">
        <f t="shared" si="16"/>
        <v>0</v>
      </c>
      <c r="H91" s="95"/>
      <c r="I91" s="95"/>
      <c r="J91" s="95"/>
      <c r="K91" s="95"/>
    </row>
    <row r="92" spans="1:11" ht="27">
      <c r="A92" s="29" t="s">
        <v>129</v>
      </c>
      <c r="B92" s="95">
        <f t="shared" si="17"/>
        <v>0</v>
      </c>
      <c r="C92" s="95">
        <f t="shared" si="17"/>
        <v>0</v>
      </c>
      <c r="D92" s="132">
        <f>(SUM('Część I str 1-5'!B100,'Część I str 1-5'!D100,'Część I str 1-5'!F100,'Część I str 1-5'!H100,'Część I str 1-5'!J100,'Część I  str 6-10'!B92))</f>
        <v>0</v>
      </c>
      <c r="E92" s="132">
        <f>(SUM('Część I str 1-5'!C100,'Część I str 1-5'!E100,'Część I str 1-5'!G100,'Część I str 1-5'!I100,'Część I str 1-5'!K100,'Część I  str 6-10'!C92))</f>
        <v>0</v>
      </c>
      <c r="F92" s="95">
        <f t="shared" si="16"/>
        <v>0</v>
      </c>
      <c r="G92" s="135">
        <f t="shared" si="16"/>
        <v>0</v>
      </c>
      <c r="H92" s="95"/>
      <c r="I92" s="95"/>
      <c r="J92" s="95"/>
      <c r="K92" s="95"/>
    </row>
    <row r="93" spans="1:11" ht="27">
      <c r="A93" s="29" t="s">
        <v>130</v>
      </c>
      <c r="B93" s="95">
        <f t="shared" si="17"/>
        <v>0</v>
      </c>
      <c r="C93" s="95">
        <f t="shared" si="17"/>
        <v>0</v>
      </c>
      <c r="D93" s="132">
        <f>(SUM('Część I str 1-5'!B101,'Część I str 1-5'!D101,'Część I str 1-5'!F101,'Część I str 1-5'!H101,'Część I str 1-5'!J101,'Część I  str 6-10'!B93))</f>
        <v>0</v>
      </c>
      <c r="E93" s="132">
        <f>(SUM('Część I str 1-5'!C101,'Część I str 1-5'!E101,'Część I str 1-5'!G101,'Część I str 1-5'!I101,'Część I str 1-5'!K101,'Część I  str 6-10'!C93))</f>
        <v>0</v>
      </c>
      <c r="F93" s="95">
        <f t="shared" si="16"/>
        <v>0</v>
      </c>
      <c r="G93" s="135">
        <f t="shared" si="16"/>
        <v>0</v>
      </c>
      <c r="H93" s="95"/>
      <c r="I93" s="95"/>
      <c r="J93" s="95"/>
      <c r="K93" s="95"/>
    </row>
    <row r="94" spans="1:11" ht="41.25">
      <c r="A94" s="4" t="s">
        <v>131</v>
      </c>
      <c r="B94" s="106">
        <f>B73-B83</f>
        <v>0</v>
      </c>
      <c r="C94" s="106">
        <f>C73-C83</f>
        <v>0</v>
      </c>
      <c r="D94" s="91">
        <f>(SUM('Część I str 1-5'!B102,'Część I str 1-5'!D102,'Część I str 1-5'!F102,'Część I str 1-5'!H102,'Część I str 1-5'!J102,'Część I  str 6-10'!B94))</f>
        <v>0</v>
      </c>
      <c r="E94" s="91">
        <f>(SUM('Część I str 1-5'!C102,'Część I str 1-5'!E102,'Część I str 1-5'!G102,'Część I str 1-5'!I102,'Część I str 1-5'!K102,'Część I  str 6-10'!C94))</f>
        <v>0</v>
      </c>
      <c r="F94" s="106">
        <v>0</v>
      </c>
      <c r="G94" s="107">
        <f>G73-G83</f>
        <v>0</v>
      </c>
      <c r="H94" s="106"/>
      <c r="I94" s="106"/>
      <c r="J94" s="106"/>
      <c r="K94" s="107"/>
    </row>
    <row r="95" spans="1:11" ht="43.5" customHeight="1">
      <c r="A95" s="8" t="s">
        <v>163</v>
      </c>
      <c r="B95" s="8"/>
      <c r="C95" s="8"/>
      <c r="D95" s="26"/>
      <c r="E95" s="26"/>
      <c r="F95" s="189"/>
      <c r="G95" s="189"/>
      <c r="H95" s="189"/>
      <c r="I95" s="189"/>
      <c r="J95" s="189"/>
      <c r="K95" s="189"/>
    </row>
    <row r="96" spans="1:11" ht="26.25" customHeight="1">
      <c r="A96" s="26" t="s">
        <v>164</v>
      </c>
      <c r="B96" s="189" t="s">
        <v>165</v>
      </c>
      <c r="C96" s="189"/>
      <c r="D96" s="189"/>
      <c r="E96" s="189"/>
      <c r="F96" s="189"/>
      <c r="G96" s="189"/>
      <c r="H96" s="189"/>
      <c r="I96" s="189"/>
      <c r="J96" s="189"/>
      <c r="K96" s="189"/>
    </row>
    <row r="97" spans="1:11" ht="27" customHeight="1">
      <c r="A97" s="49"/>
      <c r="B97" s="189"/>
      <c r="C97" s="189"/>
      <c r="D97" s="189"/>
      <c r="E97" s="189"/>
      <c r="F97" s="189"/>
      <c r="G97" s="189"/>
      <c r="H97" s="189"/>
      <c r="I97" s="189"/>
      <c r="J97" s="189"/>
      <c r="K97" s="189"/>
    </row>
    <row r="98" spans="1:11" ht="26.25" customHeight="1">
      <c r="A98" s="8"/>
      <c r="B98" s="189"/>
      <c r="C98" s="189"/>
      <c r="D98" s="189"/>
      <c r="E98" s="189"/>
      <c r="F98" s="189"/>
      <c r="G98" s="189"/>
      <c r="H98" s="189"/>
      <c r="I98" s="189"/>
      <c r="J98" s="189"/>
      <c r="K98" s="189"/>
    </row>
    <row r="99" spans="1:10" ht="12.75" customHeight="1">
      <c r="A99" s="8"/>
      <c r="B99" s="182"/>
      <c r="C99" s="182"/>
      <c r="D99"/>
      <c r="E99" s="20"/>
      <c r="F99" s="20"/>
      <c r="I99" s="20"/>
      <c r="J99" s="20"/>
    </row>
    <row r="100" spans="2:10" ht="12.75" customHeight="1">
      <c r="B100" s="18"/>
      <c r="C100" s="18"/>
      <c r="D100" s="183"/>
      <c r="E100" s="183"/>
      <c r="F100" s="184"/>
      <c r="G100" s="184"/>
      <c r="I100" s="20"/>
      <c r="J100" s="20"/>
    </row>
    <row r="101" spans="2:11" ht="12.75" customHeight="1">
      <c r="B101" s="183"/>
      <c r="C101" s="183"/>
      <c r="D101" s="183"/>
      <c r="E101" s="183"/>
      <c r="F101" s="183"/>
      <c r="G101" s="183"/>
      <c r="I101" s="183"/>
      <c r="J101" s="183"/>
      <c r="K101" s="183"/>
    </row>
    <row r="102" spans="1:11" ht="12.75" customHeight="1">
      <c r="A102" s="50"/>
      <c r="B102" s="50"/>
      <c r="C102" s="50"/>
      <c r="D102" s="8"/>
      <c r="E102" s="8"/>
      <c r="F102" s="183"/>
      <c r="G102" s="183"/>
      <c r="H102" s="183"/>
      <c r="I102" s="183"/>
      <c r="J102" s="183"/>
      <c r="K102" s="183"/>
    </row>
    <row r="103" spans="2:11" ht="12.75" customHeight="1">
      <c r="B103" s="205"/>
      <c r="C103" s="205"/>
      <c r="D103" s="25"/>
      <c r="E103"/>
      <c r="F103" s="183"/>
      <c r="G103" s="183"/>
      <c r="I103" s="24"/>
      <c r="J103" s="24"/>
      <c r="K103" s="18"/>
    </row>
    <row r="104" spans="1:10" ht="13.5">
      <c r="A104" s="8"/>
      <c r="B104" s="8"/>
      <c r="C104" s="8"/>
      <c r="D104" s="51"/>
      <c r="E104" s="51"/>
      <c r="H104" s="25"/>
      <c r="I104" s="19"/>
      <c r="J104" s="19"/>
    </row>
    <row r="105" spans="1:11" ht="13.5">
      <c r="A105" s="24"/>
      <c r="B105" s="24"/>
      <c r="C105" s="24"/>
      <c r="D105" s="8"/>
      <c r="E105" s="8"/>
      <c r="G105" s="182"/>
      <c r="H105" s="182"/>
      <c r="J105" s="11"/>
      <c r="K105" s="5">
        <v>10</v>
      </c>
    </row>
    <row r="106" spans="1:10" ht="13.5">
      <c r="A106" s="49"/>
      <c r="B106" s="49"/>
      <c r="C106" s="49"/>
      <c r="D106" s="24"/>
      <c r="E106" s="24"/>
      <c r="H106" s="3"/>
      <c r="I106" s="3"/>
      <c r="J106" s="3"/>
    </row>
    <row r="107" spans="1:10" ht="13.5">
      <c r="A107" s="8"/>
      <c r="B107" s="8"/>
      <c r="C107" s="8"/>
      <c r="D107" s="49"/>
      <c r="E107" s="49"/>
      <c r="H107" s="11"/>
      <c r="I107" s="11"/>
      <c r="J107" s="11"/>
    </row>
    <row r="108" spans="1:5" ht="13.5">
      <c r="A108" s="8"/>
      <c r="B108" s="8"/>
      <c r="C108" s="8"/>
      <c r="D108" s="8"/>
      <c r="E108" s="8"/>
    </row>
    <row r="109" spans="4:5" ht="13.5">
      <c r="D109" s="8"/>
      <c r="E109" s="8"/>
    </row>
    <row r="110" spans="1:3" ht="13.5">
      <c r="A110" s="25"/>
      <c r="B110" s="25"/>
      <c r="C110" s="25"/>
    </row>
    <row r="111" spans="1:5" ht="13.5">
      <c r="A111" s="37"/>
      <c r="B111" s="37"/>
      <c r="C111" s="37"/>
      <c r="D111" s="25"/>
      <c r="E111" s="25"/>
    </row>
    <row r="112" spans="4:5" ht="13.5">
      <c r="D112" s="37"/>
      <c r="E112" s="37"/>
    </row>
    <row r="113" spans="1:3" ht="13.5">
      <c r="A113" s="11"/>
      <c r="B113" s="11"/>
      <c r="C113" s="11"/>
    </row>
    <row r="114" spans="4:5" ht="13.5">
      <c r="D114" s="11"/>
      <c r="E114" s="11"/>
    </row>
  </sheetData>
  <sheetProtection password="8E10" sheet="1"/>
  <mergeCells count="23">
    <mergeCell ref="B99:C99"/>
    <mergeCell ref="B97:K97"/>
    <mergeCell ref="B98:K98"/>
    <mergeCell ref="B103:C103"/>
    <mergeCell ref="D100:E100"/>
    <mergeCell ref="D101:E101"/>
    <mergeCell ref="B101:C101"/>
    <mergeCell ref="A4:A6"/>
    <mergeCell ref="F4:G5"/>
    <mergeCell ref="D5:E5"/>
    <mergeCell ref="B5:C5"/>
    <mergeCell ref="B4:E4"/>
    <mergeCell ref="H4:I5"/>
    <mergeCell ref="J4:K5"/>
    <mergeCell ref="F95:K95"/>
    <mergeCell ref="B96:K96"/>
    <mergeCell ref="G105:H105"/>
    <mergeCell ref="I101:K101"/>
    <mergeCell ref="F102:H102"/>
    <mergeCell ref="I102:K102"/>
    <mergeCell ref="F101:G101"/>
    <mergeCell ref="F103:G103"/>
    <mergeCell ref="F100:G100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95" r:id="rId1"/>
  <rowBreaks count="4" manualBreakCount="4">
    <brk id="19" max="10" man="1"/>
    <brk id="42" max="10" man="1"/>
    <brk id="63" max="10" man="1"/>
    <brk id="84" max="10" man="1"/>
  </rowBreaks>
  <ignoredErrors>
    <ignoredError sqref="B33:C33 B11:C11 B45:C45 F45:G45 B55:C55 F55:G55 B76:C76 F76:G76 F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96"/>
  <sheetViews>
    <sheetView tabSelected="1" zoomScaleSheetLayoutView="100" zoomScalePageLayoutView="0" workbookViewId="0" topLeftCell="A1">
      <selection activeCell="D6" sqref="D6"/>
    </sheetView>
  </sheetViews>
  <sheetFormatPr defaultColWidth="9.140625" defaultRowHeight="12.75"/>
  <cols>
    <col min="1" max="1" width="37.140625" style="20" customWidth="1"/>
    <col min="2" max="2" width="21.57421875" style="20" customWidth="1"/>
    <col min="3" max="3" width="23.7109375" style="20" customWidth="1"/>
  </cols>
  <sheetData>
    <row r="1" spans="1:3" ht="21" customHeight="1">
      <c r="A1" s="206" t="s">
        <v>48</v>
      </c>
      <c r="B1" s="206"/>
      <c r="C1" s="206"/>
    </row>
    <row r="2" spans="1:3" ht="15.75" customHeight="1">
      <c r="A2" s="141" t="s">
        <v>160</v>
      </c>
      <c r="B2" s="45"/>
      <c r="C2" s="46"/>
    </row>
    <row r="3" spans="1:3" ht="54" customHeight="1">
      <c r="A3" s="176" t="s">
        <v>62</v>
      </c>
      <c r="B3" s="207" t="s">
        <v>155</v>
      </c>
      <c r="C3" s="208"/>
    </row>
    <row r="4" spans="1:3" ht="19.5" customHeight="1">
      <c r="A4" s="178"/>
      <c r="B4" s="85" t="s">
        <v>63</v>
      </c>
      <c r="C4" s="69" t="s">
        <v>64</v>
      </c>
    </row>
    <row r="5" spans="1:3" ht="13.5">
      <c r="A5" s="47" t="s">
        <v>0</v>
      </c>
      <c r="B5" s="47" t="s">
        <v>1</v>
      </c>
      <c r="C5" s="47" t="s">
        <v>2</v>
      </c>
    </row>
    <row r="6" spans="1:4" ht="18.75" customHeight="1">
      <c r="A6" s="70" t="s">
        <v>106</v>
      </c>
      <c r="B6" s="170">
        <v>24</v>
      </c>
      <c r="C6" s="171">
        <v>20</v>
      </c>
      <c r="D6" s="18"/>
    </row>
    <row r="7" spans="1:3" ht="13.5">
      <c r="A7" s="82" t="s">
        <v>107</v>
      </c>
      <c r="B7" s="143">
        <f>SUM(B9,B27,B28)</f>
        <v>49000</v>
      </c>
      <c r="C7" s="143">
        <f>SUM(C9,C27,C28)</f>
        <v>37758.33</v>
      </c>
    </row>
    <row r="8" spans="1:3" ht="13.5">
      <c r="A8" s="83" t="s">
        <v>3</v>
      </c>
      <c r="B8" s="152"/>
      <c r="C8" s="153"/>
    </row>
    <row r="9" spans="1:3" ht="13.5">
      <c r="A9" s="16" t="s">
        <v>93</v>
      </c>
      <c r="B9" s="107">
        <f>SUM(B11:B26)</f>
        <v>33500</v>
      </c>
      <c r="C9" s="107">
        <f>SUM(C11:C26)</f>
        <v>12955.750000000002</v>
      </c>
    </row>
    <row r="10" spans="1:3" ht="13.5">
      <c r="A10" s="6" t="s">
        <v>3</v>
      </c>
      <c r="B10" s="94"/>
      <c r="C10" s="124"/>
    </row>
    <row r="11" spans="1:3" ht="13.5">
      <c r="A11" s="38" t="s">
        <v>65</v>
      </c>
      <c r="B11" s="93"/>
      <c r="C11" s="117">
        <v>601.76</v>
      </c>
    </row>
    <row r="12" spans="1:3" ht="13.5">
      <c r="A12" s="36" t="s">
        <v>66</v>
      </c>
      <c r="B12" s="95"/>
      <c r="C12" s="118"/>
    </row>
    <row r="13" spans="1:3" ht="13.5">
      <c r="A13" s="36" t="s">
        <v>67</v>
      </c>
      <c r="B13" s="95"/>
      <c r="C13" s="118"/>
    </row>
    <row r="14" spans="1:3" ht="13.5">
      <c r="A14" s="36" t="s">
        <v>68</v>
      </c>
      <c r="B14" s="95"/>
      <c r="C14" s="118"/>
    </row>
    <row r="15" spans="1:3" ht="13.5">
      <c r="A15" s="36" t="s">
        <v>69</v>
      </c>
      <c r="B15" s="95"/>
      <c r="C15" s="118">
        <v>0</v>
      </c>
    </row>
    <row r="16" spans="1:3" ht="27">
      <c r="A16" s="36" t="s">
        <v>150</v>
      </c>
      <c r="B16" s="95"/>
      <c r="C16" s="118"/>
    </row>
    <row r="17" spans="1:3" ht="13.5">
      <c r="A17" s="36" t="s">
        <v>70</v>
      </c>
      <c r="B17" s="95">
        <v>10600</v>
      </c>
      <c r="C17" s="118">
        <v>2662.25</v>
      </c>
    </row>
    <row r="18" spans="1:3" ht="13.5">
      <c r="A18" s="36" t="s">
        <v>71</v>
      </c>
      <c r="B18" s="95"/>
      <c r="C18" s="118"/>
    </row>
    <row r="19" spans="1:3" ht="13.5">
      <c r="A19" s="36" t="s">
        <v>94</v>
      </c>
      <c r="B19" s="95"/>
      <c r="C19" s="118"/>
    </row>
    <row r="20" spans="1:3" ht="13.5">
      <c r="A20" s="36" t="s">
        <v>95</v>
      </c>
      <c r="B20" s="95"/>
      <c r="C20" s="118"/>
    </row>
    <row r="21" spans="1:3" ht="13.5">
      <c r="A21" s="36" t="s">
        <v>97</v>
      </c>
      <c r="B21" s="95"/>
      <c r="C21" s="118"/>
    </row>
    <row r="22" spans="1:3" ht="13.5">
      <c r="A22" s="36" t="s">
        <v>96</v>
      </c>
      <c r="B22" s="95">
        <v>18400</v>
      </c>
      <c r="C22" s="118">
        <v>6860.21</v>
      </c>
    </row>
    <row r="23" spans="1:3" ht="13.5">
      <c r="A23" s="36" t="s">
        <v>72</v>
      </c>
      <c r="B23" s="95"/>
      <c r="C23" s="118"/>
    </row>
    <row r="24" spans="1:3" ht="13.5">
      <c r="A24" s="36" t="s">
        <v>73</v>
      </c>
      <c r="B24" s="95">
        <v>2100</v>
      </c>
      <c r="C24" s="118">
        <v>1492.63</v>
      </c>
    </row>
    <row r="25" spans="1:3" ht="13.5">
      <c r="A25" s="36" t="s">
        <v>74</v>
      </c>
      <c r="B25" s="95"/>
      <c r="C25" s="118"/>
    </row>
    <row r="26" spans="1:3" ht="13.5">
      <c r="A26" s="36" t="s">
        <v>75</v>
      </c>
      <c r="B26" s="95">
        <v>2400</v>
      </c>
      <c r="C26" s="118">
        <v>1338.9</v>
      </c>
    </row>
    <row r="27" spans="1:3" ht="13.5">
      <c r="A27" s="53" t="s">
        <v>25</v>
      </c>
      <c r="B27" s="168">
        <v>6500</v>
      </c>
      <c r="C27" s="125">
        <v>7360.52</v>
      </c>
    </row>
    <row r="28" spans="1:3" ht="13.5">
      <c r="A28" s="53" t="s">
        <v>76</v>
      </c>
      <c r="B28" s="169">
        <v>9000</v>
      </c>
      <c r="C28" s="123">
        <v>17442.06</v>
      </c>
    </row>
    <row r="29" spans="1:3" ht="21" customHeight="1">
      <c r="A29" s="7" t="s">
        <v>137</v>
      </c>
      <c r="B29" s="154">
        <f>SUM(B31,B38)</f>
        <v>49000</v>
      </c>
      <c r="C29" s="154">
        <f>SUM(C31,C38)</f>
        <v>37758.33</v>
      </c>
    </row>
    <row r="30" spans="1:3" ht="13.5">
      <c r="A30" s="39" t="s">
        <v>18</v>
      </c>
      <c r="B30" s="155"/>
      <c r="C30" s="124"/>
    </row>
    <row r="31" spans="1:3" ht="13.5">
      <c r="A31" s="31" t="s">
        <v>57</v>
      </c>
      <c r="B31" s="93">
        <f>SUM(B33:B37)</f>
        <v>49000</v>
      </c>
      <c r="C31" s="93">
        <f>SUM(C33:C37)</f>
        <v>37758.33</v>
      </c>
    </row>
    <row r="32" spans="1:3" ht="13.5">
      <c r="A32" s="6" t="s">
        <v>3</v>
      </c>
      <c r="B32" s="116"/>
      <c r="C32" s="124"/>
    </row>
    <row r="33" spans="1:3" ht="15.75" customHeight="1">
      <c r="A33" s="33" t="s">
        <v>115</v>
      </c>
      <c r="B33" s="94">
        <v>49000</v>
      </c>
      <c r="C33" s="117">
        <v>37758.33</v>
      </c>
    </row>
    <row r="34" spans="1:3" ht="15.75" customHeight="1">
      <c r="A34" s="29" t="s">
        <v>116</v>
      </c>
      <c r="B34" s="156"/>
      <c r="C34" s="118"/>
    </row>
    <row r="35" spans="1:3" ht="15.75" customHeight="1">
      <c r="A35" s="29" t="s">
        <v>117</v>
      </c>
      <c r="B35" s="156"/>
      <c r="C35" s="118"/>
    </row>
    <row r="36" spans="1:3" ht="15.75" customHeight="1">
      <c r="A36" s="29" t="s">
        <v>118</v>
      </c>
      <c r="B36" s="156"/>
      <c r="C36" s="118"/>
    </row>
    <row r="37" spans="1:3" ht="15.75" customHeight="1">
      <c r="A37" s="29" t="s">
        <v>119</v>
      </c>
      <c r="B37" s="156"/>
      <c r="C37" s="118"/>
    </row>
    <row r="38" spans="1:3" ht="27">
      <c r="A38" s="13" t="s">
        <v>15</v>
      </c>
      <c r="B38" s="107"/>
      <c r="C38" s="123"/>
    </row>
    <row r="39" spans="1:3" ht="27">
      <c r="A39" s="12" t="s">
        <v>162</v>
      </c>
      <c r="B39" s="91">
        <f>SUM(B41,B48)</f>
        <v>0</v>
      </c>
      <c r="C39" s="91">
        <f>SUM(C41,C48)</f>
        <v>0</v>
      </c>
    </row>
    <row r="40" spans="1:3" ht="13.5">
      <c r="A40" s="2" t="s">
        <v>3</v>
      </c>
      <c r="B40" s="155"/>
      <c r="C40" s="94"/>
    </row>
    <row r="41" spans="1:3" ht="13.5">
      <c r="A41" s="31" t="s">
        <v>149</v>
      </c>
      <c r="B41" s="144">
        <f>SUM(B43:B47)</f>
        <v>0</v>
      </c>
      <c r="C41" s="144">
        <f>SUM(C43:C47)</f>
        <v>0</v>
      </c>
    </row>
    <row r="42" spans="1:3" ht="13.5">
      <c r="A42" s="6" t="s">
        <v>3</v>
      </c>
      <c r="B42" s="116"/>
      <c r="C42" s="157"/>
    </row>
    <row r="43" spans="1:3" ht="13.5">
      <c r="A43" s="33" t="s">
        <v>121</v>
      </c>
      <c r="B43" s="116"/>
      <c r="C43" s="94"/>
    </row>
    <row r="44" spans="1:3" ht="13.5">
      <c r="A44" s="29" t="s">
        <v>122</v>
      </c>
      <c r="B44" s="156"/>
      <c r="C44" s="95"/>
    </row>
    <row r="45" spans="1:3" ht="13.5">
      <c r="A45" s="29" t="s">
        <v>123</v>
      </c>
      <c r="B45" s="156"/>
      <c r="C45" s="95"/>
    </row>
    <row r="46" spans="1:3" ht="13.5">
      <c r="A46" s="29" t="s">
        <v>124</v>
      </c>
      <c r="B46" s="156"/>
      <c r="C46" s="95"/>
    </row>
    <row r="47" spans="1:3" ht="13.5">
      <c r="A47" s="29" t="s">
        <v>125</v>
      </c>
      <c r="B47" s="156"/>
      <c r="C47" s="95"/>
    </row>
    <row r="48" spans="1:3" ht="27">
      <c r="A48" s="4" t="s">
        <v>17</v>
      </c>
      <c r="B48" s="158"/>
      <c r="C48" s="107"/>
    </row>
    <row r="49" spans="1:4" ht="13.5">
      <c r="A49" s="65"/>
      <c r="B49" s="159"/>
      <c r="C49" s="160"/>
      <c r="D49" s="20">
        <v>11</v>
      </c>
    </row>
    <row r="50" spans="1:3" ht="18" customHeight="1">
      <c r="A50" s="12" t="s">
        <v>138</v>
      </c>
      <c r="B50" s="91">
        <f>SUM(B52,B59)</f>
        <v>49000</v>
      </c>
      <c r="C50" s="91">
        <f>SUM(C52,C59)</f>
        <v>49000</v>
      </c>
    </row>
    <row r="51" spans="1:3" ht="13.5">
      <c r="A51" s="2" t="s">
        <v>3</v>
      </c>
      <c r="B51" s="155"/>
      <c r="C51" s="94"/>
    </row>
    <row r="52" spans="1:3" ht="13.5">
      <c r="A52" s="31" t="s">
        <v>149</v>
      </c>
      <c r="B52" s="144">
        <f>SUM(B54:B58)</f>
        <v>49000</v>
      </c>
      <c r="C52" s="144">
        <f>SUM(C54:C58)</f>
        <v>49000</v>
      </c>
    </row>
    <row r="53" spans="1:3" ht="13.5">
      <c r="A53" s="6" t="s">
        <v>3</v>
      </c>
      <c r="B53" s="157"/>
      <c r="C53" s="157"/>
    </row>
    <row r="54" spans="1:3" ht="13.5">
      <c r="A54" s="33" t="s">
        <v>121</v>
      </c>
      <c r="B54" s="94">
        <v>49000</v>
      </c>
      <c r="C54" s="94">
        <v>49000</v>
      </c>
    </row>
    <row r="55" spans="1:3" ht="13.5">
      <c r="A55" s="29" t="s">
        <v>122</v>
      </c>
      <c r="B55" s="156"/>
      <c r="C55" s="95"/>
    </row>
    <row r="56" spans="1:3" ht="13.5">
      <c r="A56" s="29" t="s">
        <v>123</v>
      </c>
      <c r="B56" s="156"/>
      <c r="C56" s="95"/>
    </row>
    <row r="57" spans="1:3" ht="13.5">
      <c r="A57" s="29" t="s">
        <v>124</v>
      </c>
      <c r="B57" s="156"/>
      <c r="C57" s="95"/>
    </row>
    <row r="58" spans="1:3" ht="13.5">
      <c r="A58" s="29" t="s">
        <v>125</v>
      </c>
      <c r="B58" s="156"/>
      <c r="C58" s="95"/>
    </row>
    <row r="59" spans="1:3" ht="27">
      <c r="A59" s="4" t="s">
        <v>17</v>
      </c>
      <c r="B59" s="158"/>
      <c r="C59" s="107"/>
    </row>
    <row r="60" spans="1:3" ht="18" customHeight="1">
      <c r="A60" s="12" t="s">
        <v>139</v>
      </c>
      <c r="B60" s="91">
        <f>SUM(B62,B69)</f>
        <v>49000</v>
      </c>
      <c r="C60" s="91">
        <f>SUM(C62,C69)</f>
        <v>49000</v>
      </c>
    </row>
    <row r="61" spans="1:3" ht="13.5">
      <c r="A61" s="2" t="s">
        <v>3</v>
      </c>
      <c r="B61" s="155"/>
      <c r="C61" s="94"/>
    </row>
    <row r="62" spans="1:3" ht="13.5">
      <c r="A62" s="31" t="s">
        <v>149</v>
      </c>
      <c r="B62" s="144">
        <f>SUM(B64:B68)</f>
        <v>49000</v>
      </c>
      <c r="C62" s="144">
        <f>SUM(C64:C68)</f>
        <v>49000</v>
      </c>
    </row>
    <row r="63" spans="1:3" ht="13.5">
      <c r="A63" s="6" t="s">
        <v>3</v>
      </c>
      <c r="B63" s="157"/>
      <c r="C63" s="157"/>
    </row>
    <row r="64" spans="1:3" ht="13.5">
      <c r="A64" s="33" t="s">
        <v>121</v>
      </c>
      <c r="B64" s="94">
        <f aca="true" t="shared" si="0" ref="B64:C68">SUM(B43,B54)</f>
        <v>49000</v>
      </c>
      <c r="C64" s="94">
        <f>C54</f>
        <v>49000</v>
      </c>
    </row>
    <row r="65" spans="1:3" ht="13.5">
      <c r="A65" s="29" t="s">
        <v>122</v>
      </c>
      <c r="B65" s="95">
        <f t="shared" si="0"/>
        <v>0</v>
      </c>
      <c r="C65" s="95">
        <f t="shared" si="0"/>
        <v>0</v>
      </c>
    </row>
    <row r="66" spans="1:3" ht="13.5">
      <c r="A66" s="29" t="s">
        <v>123</v>
      </c>
      <c r="B66" s="95">
        <f t="shared" si="0"/>
        <v>0</v>
      </c>
      <c r="C66" s="95">
        <f t="shared" si="0"/>
        <v>0</v>
      </c>
    </row>
    <row r="67" spans="1:3" ht="13.5">
      <c r="A67" s="29" t="s">
        <v>124</v>
      </c>
      <c r="B67" s="95">
        <f t="shared" si="0"/>
        <v>0</v>
      </c>
      <c r="C67" s="95">
        <f t="shared" si="0"/>
        <v>0</v>
      </c>
    </row>
    <row r="68" spans="1:3" ht="13.5">
      <c r="A68" s="29" t="s">
        <v>125</v>
      </c>
      <c r="B68" s="95">
        <f t="shared" si="0"/>
        <v>0</v>
      </c>
      <c r="C68" s="95">
        <f t="shared" si="0"/>
        <v>0</v>
      </c>
    </row>
    <row r="69" spans="1:3" ht="27">
      <c r="A69" s="4" t="s">
        <v>17</v>
      </c>
      <c r="B69" s="158"/>
      <c r="C69" s="107"/>
    </row>
    <row r="70" spans="1:3" ht="15.75" customHeight="1">
      <c r="A70" s="12" t="s">
        <v>104</v>
      </c>
      <c r="B70" s="91">
        <f>SUM(B72,B79)</f>
        <v>49000</v>
      </c>
      <c r="C70" s="91">
        <f>SUM(C72,C79)</f>
        <v>37758.33</v>
      </c>
    </row>
    <row r="71" spans="1:3" ht="13.5">
      <c r="A71" s="2" t="s">
        <v>16</v>
      </c>
      <c r="B71" s="155"/>
      <c r="C71" s="161"/>
    </row>
    <row r="72" spans="1:3" ht="13.5">
      <c r="A72" s="31" t="s">
        <v>149</v>
      </c>
      <c r="B72" s="144">
        <f>SUM(B74:B78)</f>
        <v>49000</v>
      </c>
      <c r="C72" s="144">
        <f>SUM(C74:C78)</f>
        <v>37758.33</v>
      </c>
    </row>
    <row r="73" spans="1:3" ht="13.5">
      <c r="A73" s="6" t="s">
        <v>3</v>
      </c>
      <c r="B73" s="116"/>
      <c r="C73" s="157"/>
    </row>
    <row r="74" spans="1:3" ht="13.5">
      <c r="A74" s="33" t="s">
        <v>121</v>
      </c>
      <c r="B74" s="94">
        <v>49000</v>
      </c>
      <c r="C74" s="94">
        <v>37758.33</v>
      </c>
    </row>
    <row r="75" spans="1:3" ht="13.5">
      <c r="A75" s="29" t="s">
        <v>122</v>
      </c>
      <c r="B75" s="156"/>
      <c r="C75" s="95"/>
    </row>
    <row r="76" spans="1:3" ht="13.5">
      <c r="A76" s="29" t="s">
        <v>123</v>
      </c>
      <c r="B76" s="156"/>
      <c r="C76" s="95"/>
    </row>
    <row r="77" spans="1:3" ht="13.5">
      <c r="A77" s="29" t="s">
        <v>124</v>
      </c>
      <c r="B77" s="156"/>
      <c r="C77" s="95"/>
    </row>
    <row r="78" spans="1:3" ht="13.5">
      <c r="A78" s="29" t="s">
        <v>125</v>
      </c>
      <c r="B78" s="156"/>
      <c r="C78" s="95"/>
    </row>
    <row r="79" spans="1:3" ht="27">
      <c r="A79" s="4" t="s">
        <v>17</v>
      </c>
      <c r="B79" s="158"/>
      <c r="C79" s="107"/>
    </row>
    <row r="80" spans="1:3" ht="29.25" customHeight="1">
      <c r="A80" s="7" t="s">
        <v>140</v>
      </c>
      <c r="B80" s="91">
        <f>SUM(B82,B89)</f>
        <v>0</v>
      </c>
      <c r="C80" s="91">
        <f>SUM(C82,C89)</f>
        <v>11241.669999999998</v>
      </c>
    </row>
    <row r="81" spans="1:3" ht="13.5">
      <c r="A81" s="2" t="s">
        <v>3</v>
      </c>
      <c r="B81" s="155"/>
      <c r="C81" s="94"/>
    </row>
    <row r="82" spans="1:3" ht="13.5">
      <c r="A82" s="31" t="s">
        <v>149</v>
      </c>
      <c r="B82" s="144">
        <f>SUM(B84:B88)</f>
        <v>0</v>
      </c>
      <c r="C82" s="144">
        <f>SUM(C84:C88)</f>
        <v>11241.669999999998</v>
      </c>
    </row>
    <row r="83" spans="1:3" ht="13.5">
      <c r="A83" s="6" t="s">
        <v>3</v>
      </c>
      <c r="B83" s="116"/>
      <c r="C83" s="157"/>
    </row>
    <row r="84" spans="1:3" ht="13.5">
      <c r="A84" s="33" t="s">
        <v>121</v>
      </c>
      <c r="B84" s="94">
        <f>B64-B74</f>
        <v>0</v>
      </c>
      <c r="C84" s="94">
        <f>C64-C74</f>
        <v>11241.669999999998</v>
      </c>
    </row>
    <row r="85" spans="1:3" ht="13.5">
      <c r="A85" s="29" t="s">
        <v>122</v>
      </c>
      <c r="B85" s="95">
        <f>B65-B75</f>
        <v>0</v>
      </c>
      <c r="C85" s="95">
        <f>C65-C75</f>
        <v>0</v>
      </c>
    </row>
    <row r="86" spans="1:3" ht="13.5">
      <c r="A86" s="29" t="s">
        <v>123</v>
      </c>
      <c r="B86" s="95">
        <f aca="true" t="shared" si="1" ref="B86:C88">B66-B76</f>
        <v>0</v>
      </c>
      <c r="C86" s="95">
        <f t="shared" si="1"/>
        <v>0</v>
      </c>
    </row>
    <row r="87" spans="1:3" ht="13.5">
      <c r="A87" s="29" t="s">
        <v>124</v>
      </c>
      <c r="B87" s="95">
        <f t="shared" si="1"/>
        <v>0</v>
      </c>
      <c r="C87" s="95">
        <f t="shared" si="1"/>
        <v>0</v>
      </c>
    </row>
    <row r="88" spans="1:3" ht="13.5">
      <c r="A88" s="29" t="s">
        <v>125</v>
      </c>
      <c r="B88" s="95">
        <f t="shared" si="1"/>
        <v>0</v>
      </c>
      <c r="C88" s="95">
        <f t="shared" si="1"/>
        <v>0</v>
      </c>
    </row>
    <row r="89" spans="1:3" ht="27">
      <c r="A89" s="4" t="s">
        <v>17</v>
      </c>
      <c r="B89" s="158"/>
      <c r="C89" s="107"/>
    </row>
    <row r="90" spans="1:3" ht="13.5">
      <c r="A90" s="42"/>
      <c r="B90" s="42"/>
      <c r="C90" s="22"/>
    </row>
    <row r="91" spans="1:5" ht="13.5">
      <c r="A91" s="3" t="s">
        <v>163</v>
      </c>
      <c r="B91" s="25"/>
      <c r="C91"/>
      <c r="D91" s="20"/>
      <c r="E91" s="20"/>
    </row>
    <row r="92" spans="1:6" ht="13.5">
      <c r="A92" s="84"/>
      <c r="B92" s="18"/>
      <c r="C92" s="11"/>
      <c r="D92" s="3"/>
      <c r="E92" s="184"/>
      <c r="F92" s="184"/>
    </row>
    <row r="93" spans="1:6" ht="25.5" customHeight="1">
      <c r="A93" s="41" t="s">
        <v>164</v>
      </c>
      <c r="B93" s="183" t="s">
        <v>165</v>
      </c>
      <c r="C93" s="183"/>
      <c r="D93" s="3"/>
      <c r="E93" s="183"/>
      <c r="F93" s="183"/>
    </row>
    <row r="94" spans="1:7" ht="13.5">
      <c r="A94" s="50"/>
      <c r="B94" s="50"/>
      <c r="C94" s="8"/>
      <c r="D94" s="8"/>
      <c r="E94" s="183"/>
      <c r="F94" s="183"/>
      <c r="G94" s="183"/>
    </row>
    <row r="95" spans="1:3" ht="12.75" customHeight="1">
      <c r="A95" s="205"/>
      <c r="B95" s="205"/>
      <c r="C95" s="11"/>
    </row>
    <row r="96" spans="1:2" ht="13.5">
      <c r="A96" s="3"/>
      <c r="B96" s="3"/>
    </row>
  </sheetData>
  <sheetProtection password="8E10" sheet="1"/>
  <mergeCells count="8">
    <mergeCell ref="A95:B95"/>
    <mergeCell ref="E93:F93"/>
    <mergeCell ref="E94:G94"/>
    <mergeCell ref="A1:C1"/>
    <mergeCell ref="E92:F92"/>
    <mergeCell ref="A3:A4"/>
    <mergeCell ref="B3:C3"/>
    <mergeCell ref="B93:C93"/>
  </mergeCells>
  <printOptions/>
  <pageMargins left="0.7874015748031497" right="0.7874015748031497" top="0.47" bottom="0.3937007874015748" header="0.41" footer="0.5118110236220472"/>
  <pageSetup horizontalDpi="600" verticalDpi="600" orientation="portrait" paperSize="9" scale="92" r:id="rId1"/>
  <rowBreaks count="1" manualBreakCount="1">
    <brk id="4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drewniak</dc:creator>
  <cp:keywords/>
  <dc:description/>
  <cp:lastModifiedBy>Katarzyna Chabros</cp:lastModifiedBy>
  <cp:lastPrinted>2016-02-18T08:12:45Z</cp:lastPrinted>
  <dcterms:created xsi:type="dcterms:W3CDTF">2011-10-03T09:43:57Z</dcterms:created>
  <dcterms:modified xsi:type="dcterms:W3CDTF">2017-03-15T07:35:17Z</dcterms:modified>
  <cp:category/>
  <cp:version/>
  <cp:contentType/>
  <cp:contentStatus/>
</cp:coreProperties>
</file>